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mc:AlternateContent xmlns:mc="http://schemas.openxmlformats.org/markup-compatibility/2006">
    <mc:Choice Requires="x15">
      <x15ac:absPath xmlns:x15ac="http://schemas.microsoft.com/office/spreadsheetml/2010/11/ac" url="https://chiseldonpc-my.sharepoint.com/personal/nina_hempstock_chiseldon-pc_gov_uk/Documents/Desktop/Finance/Detailed Transcation Report for FC Meeting/"/>
    </mc:Choice>
  </mc:AlternateContent>
  <xr:revisionPtr revIDLastSave="126" documentId="8_{3407B84D-1F56-4273-A361-70F4DA8333DF}" xr6:coauthVersionLast="47" xr6:coauthVersionMax="47" xr10:uidLastSave="{6675F095-96B9-452C-BB2F-3F75CC5849A9}"/>
  <bookViews>
    <workbookView xWindow="-108" yWindow="-108" windowWidth="23256" windowHeight="12456" xr2:uid="{00000000-000D-0000-FFFF-FFFF00000000}"/>
  </bookViews>
  <sheets>
    <sheet name="General Ledger Detail" sheetId="1" r:id="rId1"/>
    <sheet name="Audit Trail" sheetId="2" r:id="rId2"/>
    <sheet name="NHP CPC" sheetId="3" r:id="rId3"/>
    <sheet name="NHP Groundwork Grant"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2" l="1"/>
  <c r="J90" i="1"/>
  <c r="I9" i="4"/>
  <c r="I11" i="4" s="1"/>
  <c r="H9" i="4"/>
  <c r="H11" i="4" s="1"/>
  <c r="F9" i="4"/>
  <c r="F11" i="4" s="1"/>
  <c r="E9" i="4"/>
  <c r="E11" i="4" s="1"/>
  <c r="G8" i="4"/>
  <c r="G9" i="4" s="1"/>
  <c r="I14" i="3"/>
  <c r="H14" i="3"/>
  <c r="E14" i="3"/>
  <c r="I12" i="3"/>
  <c r="H12" i="3"/>
  <c r="F12" i="3"/>
  <c r="F14" i="3" s="1"/>
  <c r="E12" i="3"/>
  <c r="G9" i="3"/>
  <c r="G10" i="3" s="1"/>
  <c r="G11" i="3" s="1"/>
  <c r="G12" i="3" s="1"/>
  <c r="G8" i="3"/>
  <c r="C21" i="2"/>
  <c r="C20" i="2"/>
  <c r="C19" i="2"/>
  <c r="C12" i="2"/>
  <c r="J89" i="1"/>
  <c r="J85" i="1"/>
  <c r="J92" i="1" s="1"/>
  <c r="J84" i="1"/>
  <c r="J83" i="1"/>
  <c r="J75" i="1"/>
  <c r="G14" i="3" l="1"/>
  <c r="G11" i="4"/>
  <c r="J94" i="1"/>
  <c r="J95" i="1" s="1"/>
  <c r="G68" i="1" l="1"/>
  <c r="F68" i="1"/>
  <c r="E68" i="1"/>
</calcChain>
</file>

<file path=xl/sharedStrings.xml><?xml version="1.0" encoding="utf-8"?>
<sst xmlns="http://schemas.openxmlformats.org/spreadsheetml/2006/main" count="485" uniqueCount="254">
  <si>
    <t>General Ledger Detail</t>
  </si>
  <si>
    <t>Chiseldon Parish Council</t>
  </si>
  <si>
    <t>For the period 1 December 2023 to 31 December 2023</t>
  </si>
  <si>
    <t>Account Code</t>
  </si>
  <si>
    <t>Account</t>
  </si>
  <si>
    <t>Date</t>
  </si>
  <si>
    <t>Description</t>
  </si>
  <si>
    <t>Reference</t>
  </si>
  <si>
    <t>Gross</t>
  </si>
  <si>
    <t>VAT</t>
  </si>
  <si>
    <t>Net</t>
  </si>
  <si>
    <t>VAT Rate</t>
  </si>
  <si>
    <t>VAT Rate Name</t>
  </si>
  <si>
    <t>Capital Expenditure</t>
  </si>
  <si>
    <t>329</t>
  </si>
  <si>
    <t>Recreation: Waste Collection</t>
  </si>
  <si>
    <t>Rec hall blue wheelie bin container rental per day Oct</t>
  </si>
  <si>
    <t>20% (VAT on Expenses)</t>
  </si>
  <si>
    <t>202</t>
  </si>
  <si>
    <t>Environment:Cemetery income</t>
  </si>
  <si>
    <t>Exempt Income</t>
  </si>
  <si>
    <t>211</t>
  </si>
  <si>
    <t>Recreation: Football Pitch hire income</t>
  </si>
  <si>
    <t>Chiseldon football Club - Junior football pitch hire per game. Nov matches</t>
  </si>
  <si>
    <t>365</t>
  </si>
  <si>
    <t>EGPA Allotments - costs</t>
  </si>
  <si>
    <t>No VAT</t>
  </si>
  <si>
    <t>360</t>
  </si>
  <si>
    <t>Environment: General Maintenance</t>
  </si>
  <si>
    <t>357</t>
  </si>
  <si>
    <t>Environment: Cemetery Maintenance</t>
  </si>
  <si>
    <t>372</t>
  </si>
  <si>
    <t>EGPA Tree Trimming</t>
  </si>
  <si>
    <t>373</t>
  </si>
  <si>
    <t>Environment: Handyman Equipment Hire</t>
  </si>
  <si>
    <t>330</t>
  </si>
  <si>
    <t>Recreation: Grounds Maintenance</t>
  </si>
  <si>
    <t>351</t>
  </si>
  <si>
    <t>Environment: Hedge Trimming and Grass cutting</t>
  </si>
  <si>
    <t>326</t>
  </si>
  <si>
    <t>Recreation: Building Maintenance</t>
  </si>
  <si>
    <t>350</t>
  </si>
  <si>
    <t>Environment: WARP</t>
  </si>
  <si>
    <t>366</t>
  </si>
  <si>
    <t>EGPA: Misc Expenditure</t>
  </si>
  <si>
    <t>S137</t>
  </si>
  <si>
    <t>512</t>
  </si>
  <si>
    <t>Finance: IT - PC, virus, email, domain name &amp; Xero</t>
  </si>
  <si>
    <t>Parish Online annual subs</t>
  </si>
  <si>
    <t>352</t>
  </si>
  <si>
    <t>Environment: Dog and Litter bins</t>
  </si>
  <si>
    <t>361</t>
  </si>
  <si>
    <t>Environment:Litter Picking</t>
  </si>
  <si>
    <t>367</t>
  </si>
  <si>
    <t>EGPA - STORM costs</t>
  </si>
  <si>
    <t>504</t>
  </si>
  <si>
    <t>Finance: Telephone and Broadband</t>
  </si>
  <si>
    <t>324</t>
  </si>
  <si>
    <t>Christmas Tree Elec Supply</t>
  </si>
  <si>
    <t>Christmas tree supply standing charge Nov</t>
  </si>
  <si>
    <t>5% (VAT on Expenses)</t>
  </si>
  <si>
    <t>505</t>
  </si>
  <si>
    <t>Finance: Stationery</t>
  </si>
  <si>
    <t>522</t>
  </si>
  <si>
    <t>Memberships and Subscriptions</t>
  </si>
  <si>
    <t>Annual ridgeway bell subs</t>
  </si>
  <si>
    <t>227</t>
  </si>
  <si>
    <t>Income accounts for donations received</t>
  </si>
  <si>
    <t>Post Office Cash Deposit 457548 - Raffle ticket sales from the Christmas lights switch on</t>
  </si>
  <si>
    <t>204</t>
  </si>
  <si>
    <t>EGPA - Allotment deposits</t>
  </si>
  <si>
    <t>201</t>
  </si>
  <si>
    <t>Environment: Allotments income</t>
  </si>
  <si>
    <t>225</t>
  </si>
  <si>
    <t>Finance - Parish Chapel Room hire income</t>
  </si>
  <si>
    <t>Chapel Room Hire for Chiseldon Ward surgeries</t>
  </si>
  <si>
    <t>825</t>
  </si>
  <si>
    <t>PAYE &amp; NI Payable (HMRC)</t>
  </si>
  <si>
    <t>511</t>
  </si>
  <si>
    <t>Finance: Professional Fees</t>
  </si>
  <si>
    <t>Unity payment card monthly charge</t>
  </si>
  <si>
    <t>334</t>
  </si>
  <si>
    <t>Recreation: Water</t>
  </si>
  <si>
    <t>Rec ground water</t>
  </si>
  <si>
    <t>210</t>
  </si>
  <si>
    <t>Recreation:Hall Hire income</t>
  </si>
  <si>
    <t>Allotment annual rent plot 4B</t>
  </si>
  <si>
    <t>858</t>
  </si>
  <si>
    <t>Pensions Payable</t>
  </si>
  <si>
    <t>363</t>
  </si>
  <si>
    <t>Environment - Water Supply</t>
  </si>
  <si>
    <t>Chapel water</t>
  </si>
  <si>
    <t>Xero monthly fees</t>
  </si>
  <si>
    <t>508</t>
  </si>
  <si>
    <t>Finance: Website, Marketing, flyers &amp; leaflets, advertisements</t>
  </si>
  <si>
    <t>Monthly website fees</t>
  </si>
  <si>
    <t>Phone and Broadband</t>
  </si>
  <si>
    <t>814</t>
  </si>
  <si>
    <t>Wages Payable - Payroll</t>
  </si>
  <si>
    <t>Cheque clearing charges Oct-Dec</t>
  </si>
  <si>
    <t>270</t>
  </si>
  <si>
    <t>Interest Income</t>
  </si>
  <si>
    <t>Quarterly interest</t>
  </si>
  <si>
    <t>Wages journal for Dec 2023 - Wages journal (Total Pension Payments Ers &amp; Ees)</t>
  </si>
  <si>
    <t>Wages journal for Dec 2023 - Wages journal (Net Salary)</t>
  </si>
  <si>
    <t>Wages journal for Dec 2023 - Wages journal (Total to HMRC)</t>
  </si>
  <si>
    <t>507</t>
  </si>
  <si>
    <t>Finance: Staff salary only</t>
  </si>
  <si>
    <t>Wages journal for Dec 2023 - Wages journal (Gross Salary)</t>
  </si>
  <si>
    <t>Wages journal for Dec 2023 - Wages journal (Employer NI)</t>
  </si>
  <si>
    <t>482</t>
  </si>
  <si>
    <t>Pensions Costs</t>
  </si>
  <si>
    <t>Wages journal for Dec 2023 - Wages journal (Employers Pension payments)</t>
  </si>
  <si>
    <t>Service Charge - Unity service charges for 3 Quarters</t>
  </si>
  <si>
    <t>Total</t>
  </si>
  <si>
    <t>From allocated reserved funds</t>
  </si>
  <si>
    <t>MJ - manual journals</t>
  </si>
  <si>
    <t>From CPC grant fund</t>
  </si>
  <si>
    <t>Total funds at 30th Nov 2023</t>
  </si>
  <si>
    <t>From unallocated reserved funds</t>
  </si>
  <si>
    <t>Hire of Marquee and Donations to Wiltshire Air Ambulance</t>
  </si>
  <si>
    <t xml:space="preserve"> </t>
  </si>
  <si>
    <t>Of which:</t>
  </si>
  <si>
    <t>Allocated Reserves</t>
  </si>
  <si>
    <t>See additional tabs</t>
  </si>
  <si>
    <t>A</t>
  </si>
  <si>
    <t>Recreation Ground Drainage</t>
  </si>
  <si>
    <t>No change</t>
  </si>
  <si>
    <t>B</t>
  </si>
  <si>
    <t>Recreation Hall Replacement</t>
  </si>
  <si>
    <t>C</t>
  </si>
  <si>
    <t>Draycot Foliat Parking</t>
  </si>
  <si>
    <t>D</t>
  </si>
  <si>
    <t>Windmill Piece Parking</t>
  </si>
  <si>
    <t>E</t>
  </si>
  <si>
    <t>Neighbourhood Plan CPC Funds</t>
  </si>
  <si>
    <t>F</t>
  </si>
  <si>
    <t>Neighbourhood Plan Groundwork Grant</t>
  </si>
  <si>
    <t>G</t>
  </si>
  <si>
    <t>Planning - New SID</t>
  </si>
  <si>
    <t>H</t>
  </si>
  <si>
    <t>BMX/Pump Track</t>
  </si>
  <si>
    <t>I</t>
  </si>
  <si>
    <t>CVPA Fund - Skate Park</t>
  </si>
  <si>
    <t>J</t>
  </si>
  <si>
    <t>CVPA Fund - Muga Goals</t>
  </si>
  <si>
    <t>K</t>
  </si>
  <si>
    <t>Chapel Windows Refurb</t>
  </si>
  <si>
    <t>L</t>
  </si>
  <si>
    <t>Allotment Deposits</t>
  </si>
  <si>
    <t>M</t>
  </si>
  <si>
    <t>CIL Funds</t>
  </si>
  <si>
    <t>Add line for new CIL funds 2021-24</t>
  </si>
  <si>
    <t>Allocated Reserves Subtotal</t>
  </si>
  <si>
    <t>A+B+C+D+E+F+G+H+I+J</t>
  </si>
  <si>
    <t>Unallocated Reserves</t>
  </si>
  <si>
    <t>Total funds in the bank accounts minus the allocated reserves figure (1-2). Should not fall below 50% of current precept</t>
  </si>
  <si>
    <t>Total Reserves</t>
  </si>
  <si>
    <t>2+3</t>
  </si>
  <si>
    <t>Burial costs plot N167 at the SHCMG</t>
  </si>
  <si>
    <t>Handyman November Hours: Check repaired fence post at allotments and put up plot number signs</t>
  </si>
  <si>
    <t>Handyman November Hours: Putting up notices &amp; posters, delivered and collected baubles from/to school and remembrance wreathes. Delivered 20mph surveys in Hodson, cleared leaves footpath from Docs to The Canney and from the High St to The Canney. Collect poppies from around village and hamper item. Repaired Christmas lights connection. Collect poster from printers. Meeting at Hodson SID. Risk Ass at Millenium wood.</t>
  </si>
  <si>
    <t>Handyman November Hours: Planted bulbs at the SHCMG</t>
  </si>
  <si>
    <t>Handyman November Hours: Cut fallen tree at bus stop in Draycot Foliat. Cut and trim tree and bush next to new beech hedge on  Castleview Rd.</t>
  </si>
  <si>
    <t>Handyman November Equipment Hire: Chainsaw/hedge cutter hire</t>
  </si>
  <si>
    <t>Handyman November Hours: Cut hedges on New Road, The Canney and to Canney Close. Strimmed gravel area in Rec compound and Rec field edge to pavilion.</t>
  </si>
  <si>
    <t>Handyman November Hours: Cleaned out rec hall gutter and bin. Put up fire signs at the rec hall, checked fire blanket and wiring checks.</t>
  </si>
  <si>
    <t>Handyman November Invoice for additional washpool work</t>
  </si>
  <si>
    <t>Handyman November Hours: Unpack and put beech trees in containers with water. Mark out hedge line and plant trees.</t>
  </si>
  <si>
    <t>Handyman November Hours: Surveyed speed bump at rec</t>
  </si>
  <si>
    <t>Purchase of Burial Plot N128 in the Sir Henry Calley Memorial Garden</t>
  </si>
  <si>
    <t>Burial fee Plot N128 at the SHCMG</t>
  </si>
  <si>
    <t>Allbuild - Waste litter bins</t>
  </si>
  <si>
    <t>Allbuild - Dog waste bins</t>
  </si>
  <si>
    <t>Allbuild - Litter picking within parish</t>
  </si>
  <si>
    <t>Allbuild - Collection of waste from bins at Rec Grounds</t>
  </si>
  <si>
    <t>Storm Facilities M - PPM Nov</t>
  </si>
  <si>
    <t>Burial costs plot N91 at SHCMG</t>
  </si>
  <si>
    <t>Purchase of Burial Plot N169 at the SHCMG</t>
  </si>
  <si>
    <t>Viop Bronze</t>
  </si>
  <si>
    <t>Text/call charges as per attached itemised statement</t>
  </si>
  <si>
    <t>Domain</t>
  </si>
  <si>
    <t>Clerk Dec expenses. Book 2nd class stamps</t>
  </si>
  <si>
    <t>Clerk Dec expenses. Grit bins x 2 for the pavilion and rec ground</t>
  </si>
  <si>
    <t>Clerk Dec expenses. Grit salt x 2</t>
  </si>
  <si>
    <t>Purchase of Burial Plot N126 in the Sir Henry Calley Memorial Garden</t>
  </si>
  <si>
    <t>Burial fee plot N126 at the SHCMG</t>
  </si>
  <si>
    <t>Allotment deposit plot 1A</t>
  </si>
  <si>
    <t>Allotment annual rent fee plot 1A</t>
  </si>
  <si>
    <t>HMRC Cumbernauld - Dec salaries</t>
  </si>
  <si>
    <t>Purchase of Burial Plot N138 at the Sir Henry Calley Memorial Garden</t>
  </si>
  <si>
    <t>Burial fee plot N138 at the Sir Henry Calley Memorial Garden</t>
  </si>
  <si>
    <t>Rec Hall day time hourly rate for 26th Dec 2023 11am to 3pm</t>
  </si>
  <si>
    <t>Rec Hall day time hourly rate for 26th Dec 2023, 3pm to 4pm</t>
  </si>
  <si>
    <t>Pension contribution CPC % staff Nest Pensions (includes pay award backpay)</t>
  </si>
  <si>
    <t>Staff payment Nest Pensions</t>
  </si>
  <si>
    <t>Staff Dec salary including pay award</t>
  </si>
  <si>
    <t>Service Charge - Unity Transaction charges</t>
  </si>
  <si>
    <t>Invoices over £500 or annual contracts over £5,000 per year</t>
  </si>
  <si>
    <t>Committee</t>
  </si>
  <si>
    <t>Beneficiary</t>
  </si>
  <si>
    <t>ü</t>
  </si>
  <si>
    <t>EGPA</t>
  </si>
  <si>
    <t>Allbuild</t>
  </si>
  <si>
    <t>Handyman</t>
  </si>
  <si>
    <t>Finance</t>
  </si>
  <si>
    <t>HMRC</t>
  </si>
  <si>
    <t>Clerk</t>
  </si>
  <si>
    <t>Unity Current Account at 31st Dec 2023</t>
  </si>
  <si>
    <t>Unity Savings Account at 31st Dec 2023</t>
  </si>
  <si>
    <t>(VAT refund due for Oct, Nov &amp; Dec)</t>
  </si>
  <si>
    <t>Income (or refund, discount, deposits etc)</t>
  </si>
  <si>
    <t>April 2022-23</t>
  </si>
  <si>
    <t>See additional info page</t>
  </si>
  <si>
    <t>2023/24 Budget</t>
  </si>
  <si>
    <t>2023/24 Budget minus spend since budget set and residual funds transferred back to Groundwork UK as per grant conditions</t>
  </si>
  <si>
    <t>May</t>
  </si>
  <si>
    <t>Minus £256.66 see NHP tab</t>
  </si>
  <si>
    <t>June</t>
  </si>
  <si>
    <t>Minus £824.63 for Andrea Pellegram technical support (gap in funding)</t>
  </si>
  <si>
    <t>July</t>
  </si>
  <si>
    <t>August</t>
  </si>
  <si>
    <t>September</t>
  </si>
  <si>
    <t>Minus £1,630 for NHP data Search, GIS data prep and mapping. Andrea Pellegram NHP consultancy fees Apr-Aug from CPC own funds.</t>
  </si>
  <si>
    <t>Virement approved at March finance meeting, +£3.7k</t>
  </si>
  <si>
    <t>£500 virement approved Nov'22 finance meeting, + £1k virement of 2023-24 budget to reserves</t>
  </si>
  <si>
    <t>October</t>
  </si>
  <si>
    <t>Minus £320 for the annual survey monkey subs</t>
  </si>
  <si>
    <t>November</t>
  </si>
  <si>
    <t>Add line for allotment deposits</t>
  </si>
  <si>
    <t>Planning: Neighbourhood Plan CPC Funds Transactions</t>
  </si>
  <si>
    <t>For the period 1 April 2023 to 31 March 2024</t>
  </si>
  <si>
    <t>Source</t>
  </si>
  <si>
    <t>Debit</t>
  </si>
  <si>
    <t>Credit</t>
  </si>
  <si>
    <t>Running Balance</t>
  </si>
  <si>
    <t>Planning: Neighbourhood Plan CPC Funds</t>
  </si>
  <si>
    <t>Spend Money</t>
  </si>
  <si>
    <t>B/P to: Andrea Pellegram - Technical and professional support for the preparation of the NHP. Reports and emails regarding Local Nature Recovery policy, census data</t>
  </si>
  <si>
    <t>Technical and professional support for the preparation of the NHP. Reports and emails regarding Local Nature Recovery policy, census data</t>
  </si>
  <si>
    <t>B/P to: Andrea Pellegram - Technical and professional support for the preparation of the NHP. Local Nature Recovery policy, in-person SG meeting, V4 draft, draft letters for
Clerk to send requesting SEA Screening and LGS consultation</t>
  </si>
  <si>
    <t>Technical and professional support for the preparation of the NHP. Local Nature Recovery policy, in-person SG meeting, V4 draft, draft letters for Clerk to send requesting SEA Screening and LGS consultation</t>
  </si>
  <si>
    <t>B/P to: WiltshireWildlifeT - NHP. Data Search for Chiseldon PC Area</t>
  </si>
  <si>
    <t>NHP data Search, GIS data prep and mapping</t>
  </si>
  <si>
    <t>B/P to: WiltshireWildlifeT - GIS data prep and mapping for Neighbourhood Plan up to 07/03/23. 5 Days</t>
  </si>
  <si>
    <t>Total Planning: Neighbourhood Plan CPC Funds</t>
  </si>
  <si>
    <t>Planning: Neighbourhood Plan Grant Expenditure Transactions</t>
  </si>
  <si>
    <t>Planning: Neighbourhood Plan Grant Expenditure</t>
  </si>
  <si>
    <t>B/P to: MomentiveEuropeUCF - Survey monkey annual renewal for the NHP</t>
  </si>
  <si>
    <t>Survey monkey annual renewal for the NHP</t>
  </si>
  <si>
    <t>Total Planning: Neighbourhood Plan Grant Expenditure</t>
  </si>
  <si>
    <t>Add £50 deposit for plot 1A</t>
  </si>
  <si>
    <t>December</t>
  </si>
  <si>
    <t>Chiseldon Parish Council Approved at the Full Council Meeting 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</si>
</sst>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164" formatCode="dd\ mmm\ yyyy"/>
    <numFmt numFmtId="165" formatCode="#,##0.00;\(#,##0.00\)"/>
    <numFmt numFmtId="166" formatCode="0.00##\%"/>
    <numFmt numFmtId="167" formatCode="&quot;£&quot;#,##0.00"/>
    <numFmt numFmtId="168" formatCode="[$£-809]#,##0.00;\-[$£-809]#,##0.00"/>
  </numFmts>
  <fonts count="21" x14ac:knownFonts="1">
    <font>
      <sz val="9"/>
      <color theme="1"/>
      <name val="Arial"/>
    </font>
    <font>
      <sz val="14"/>
      <color theme="1"/>
      <name val="Arial"/>
    </font>
    <font>
      <b/>
      <sz val="14"/>
      <color theme="1"/>
      <name val="Arial"/>
    </font>
    <font>
      <sz val="12"/>
      <color theme="1"/>
      <name val="Arial"/>
    </font>
    <font>
      <sz val="10"/>
      <color theme="1"/>
      <name val="Arial"/>
    </font>
    <font>
      <b/>
      <sz val="10"/>
      <color theme="1"/>
      <name val="Arial"/>
    </font>
    <font>
      <b/>
      <sz val="9"/>
      <color theme="1"/>
      <name val="Arial"/>
    </font>
    <font>
      <sz val="9"/>
      <color theme="1"/>
      <name val="Arial"/>
      <family val="2"/>
    </font>
    <font>
      <b/>
      <sz val="10"/>
      <name val="Arial"/>
      <family val="2"/>
    </font>
    <font>
      <sz val="9"/>
      <name val="Arial"/>
      <family val="2"/>
    </font>
    <font>
      <sz val="9"/>
      <color rgb="FFFF0000"/>
      <name val="Arial"/>
      <family val="2"/>
    </font>
    <font>
      <b/>
      <sz val="10"/>
      <color theme="1"/>
      <name val="Arial"/>
      <family val="2"/>
    </font>
    <font>
      <sz val="8"/>
      <name val="Arial"/>
    </font>
    <font>
      <sz val="9"/>
      <color theme="1"/>
      <name val="Wingdings"/>
      <charset val="2"/>
    </font>
    <font>
      <i/>
      <sz val="9"/>
      <name val="Arial"/>
      <family val="2"/>
    </font>
    <font>
      <b/>
      <sz val="9"/>
      <name val="Arial"/>
      <family val="2"/>
    </font>
    <font>
      <b/>
      <sz val="14"/>
      <color theme="1"/>
      <name val="Arial"/>
      <family val="2"/>
    </font>
    <font>
      <sz val="14"/>
      <color theme="1"/>
      <name val="Arial"/>
      <family val="2"/>
    </font>
    <font>
      <sz val="12"/>
      <color theme="1"/>
      <name val="Arial"/>
      <family val="2"/>
    </font>
    <font>
      <sz val="10"/>
      <color theme="1"/>
      <name val="Arial"/>
      <family val="2"/>
    </font>
    <font>
      <b/>
      <sz val="9"/>
      <color theme="1"/>
      <name val="Arial"/>
      <family val="2"/>
    </font>
  </fonts>
  <fills count="9">
    <fill>
      <patternFill patternType="none"/>
    </fill>
    <fill>
      <patternFill patternType="gray125"/>
    </fill>
    <fill>
      <patternFill patternType="solid">
        <fgColor rgb="FFF2F2F2"/>
      </patternFill>
    </fill>
    <fill>
      <patternFill patternType="solid">
        <fgColor rgb="FF92D050"/>
        <bgColor indexed="64"/>
      </patternFill>
    </fill>
    <fill>
      <patternFill patternType="solid">
        <fgColor rgb="FF00B0F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C000"/>
        <bgColor indexed="64"/>
      </patternFill>
    </fill>
  </fills>
  <borders count="4">
    <border>
      <left/>
      <right/>
      <top/>
      <bottom/>
      <diagonal/>
    </border>
    <border>
      <left/>
      <right/>
      <top/>
      <bottom style="thin">
        <color rgb="FF000000"/>
      </bottom>
      <diagonal/>
    </border>
    <border>
      <left/>
      <right/>
      <top style="thin">
        <color rgb="FFEBEBEB"/>
      </top>
      <bottom/>
      <diagonal/>
    </border>
    <border>
      <left/>
      <right/>
      <top style="thin">
        <color rgb="FF000000"/>
      </top>
      <bottom style="thin">
        <color rgb="FF000000"/>
      </bottom>
      <diagonal/>
    </border>
  </borders>
  <cellStyleXfs count="2">
    <xf numFmtId="0" fontId="0" fillId="0" borderId="0"/>
    <xf numFmtId="0" fontId="7" fillId="0" borderId="0"/>
  </cellStyleXfs>
  <cellXfs count="81">
    <xf numFmtId="0" fontId="0" fillId="0" borderId="0" xfId="0"/>
    <xf numFmtId="0" fontId="1"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xf numFmtId="0" fontId="5" fillId="0" borderId="1" xfId="0" applyFont="1" applyBorder="1" applyAlignment="1">
      <alignment horizontal="left" vertical="center"/>
    </xf>
    <xf numFmtId="0" fontId="5" fillId="0" borderId="1" xfId="0" applyFont="1" applyBorder="1" applyAlignment="1">
      <alignment horizontal="right" vertical="center"/>
    </xf>
    <xf numFmtId="0" fontId="0" fillId="0" borderId="0" xfId="0" applyAlignment="1">
      <alignment vertical="center"/>
    </xf>
    <xf numFmtId="164" fontId="0" fillId="0" borderId="0" xfId="0" applyNumberFormat="1" applyAlignment="1">
      <alignment horizontal="left" vertical="center"/>
    </xf>
    <xf numFmtId="165" fontId="0" fillId="0" borderId="0" xfId="0" applyNumberFormat="1" applyAlignment="1">
      <alignment horizontal="right" vertical="center"/>
    </xf>
    <xf numFmtId="166" fontId="0" fillId="0" borderId="0" xfId="0" applyNumberFormat="1" applyAlignment="1">
      <alignment horizontal="right" vertical="center"/>
    </xf>
    <xf numFmtId="0" fontId="0" fillId="0" borderId="2" xfId="0" applyBorder="1" applyAlignment="1">
      <alignment vertical="center"/>
    </xf>
    <xf numFmtId="164" fontId="0" fillId="0" borderId="2" xfId="0" applyNumberFormat="1" applyBorder="1" applyAlignment="1">
      <alignment horizontal="left" vertical="center"/>
    </xf>
    <xf numFmtId="165" fontId="0" fillId="0" borderId="2" xfId="0" applyNumberFormat="1" applyBorder="1" applyAlignment="1">
      <alignment horizontal="right" vertical="center"/>
    </xf>
    <xf numFmtId="166" fontId="0" fillId="0" borderId="2" xfId="0" applyNumberFormat="1" applyBorder="1" applyAlignment="1">
      <alignment horizontal="right" vertical="center"/>
    </xf>
    <xf numFmtId="0" fontId="6" fillId="0" borderId="2" xfId="0" applyFont="1" applyBorder="1" applyAlignment="1">
      <alignment vertical="center"/>
    </xf>
    <xf numFmtId="165" fontId="6" fillId="0" borderId="2" xfId="0" applyNumberFormat="1" applyFont="1" applyBorder="1" applyAlignment="1">
      <alignment horizontal="right" vertical="center"/>
    </xf>
    <xf numFmtId="0" fontId="7" fillId="0" borderId="0" xfId="0" applyFont="1" applyAlignment="1">
      <alignment vertical="center"/>
    </xf>
    <xf numFmtId="167" fontId="0" fillId="0" borderId="0" xfId="0" applyNumberFormat="1" applyAlignment="1">
      <alignment vertical="center"/>
    </xf>
    <xf numFmtId="0" fontId="0" fillId="4" borderId="0" xfId="0" applyFill="1" applyAlignment="1">
      <alignment vertical="center"/>
    </xf>
    <xf numFmtId="167" fontId="0" fillId="0" borderId="0" xfId="0" applyNumberFormat="1"/>
    <xf numFmtId="0" fontId="0" fillId="5" borderId="0" xfId="0" applyFill="1" applyAlignment="1">
      <alignment vertical="center"/>
    </xf>
    <xf numFmtId="0" fontId="7" fillId="0" borderId="0" xfId="0" applyFont="1"/>
    <xf numFmtId="0" fontId="0" fillId="6" borderId="0" xfId="0" applyFill="1" applyAlignment="1">
      <alignment vertical="center"/>
    </xf>
    <xf numFmtId="0" fontId="8" fillId="0" borderId="0" xfId="0" applyFont="1" applyAlignment="1">
      <alignment vertical="center"/>
    </xf>
    <xf numFmtId="8" fontId="8" fillId="0" borderId="0" xfId="0" applyNumberFormat="1" applyFont="1" applyAlignment="1">
      <alignment vertical="center"/>
    </xf>
    <xf numFmtId="0" fontId="0" fillId="7" borderId="0" xfId="0" applyFill="1" applyAlignment="1">
      <alignment vertical="center"/>
    </xf>
    <xf numFmtId="0" fontId="0" fillId="8" borderId="0" xfId="0" applyFill="1" applyAlignment="1">
      <alignment vertical="center"/>
    </xf>
    <xf numFmtId="0" fontId="0" fillId="0" borderId="0" xfId="0" applyAlignment="1">
      <alignment horizontal="center" vertical="center"/>
    </xf>
    <xf numFmtId="0" fontId="0" fillId="0" borderId="0" xfId="0" applyAlignment="1">
      <alignment horizontal="right" vertical="center"/>
    </xf>
    <xf numFmtId="8" fontId="0" fillId="0" borderId="0" xfId="0" applyNumberFormat="1" applyAlignment="1">
      <alignment vertical="center"/>
    </xf>
    <xf numFmtId="8" fontId="9" fillId="0" borderId="0" xfId="0" applyNumberFormat="1" applyFont="1" applyAlignment="1">
      <alignment vertical="center"/>
    </xf>
    <xf numFmtId="8" fontId="7" fillId="0" borderId="0" xfId="0" applyNumberFormat="1" applyFont="1" applyAlignment="1">
      <alignment vertical="center"/>
    </xf>
    <xf numFmtId="0" fontId="7" fillId="0" borderId="0" xfId="0" applyFont="1" applyAlignment="1">
      <alignment horizontal="right" vertical="center"/>
    </xf>
    <xf numFmtId="8" fontId="10" fillId="0" borderId="0" xfId="0" applyNumberFormat="1" applyFont="1" applyAlignment="1">
      <alignment vertical="center"/>
    </xf>
    <xf numFmtId="0" fontId="11" fillId="0" borderId="0" xfId="0" applyFont="1" applyAlignment="1">
      <alignment vertical="center"/>
    </xf>
    <xf numFmtId="8" fontId="11" fillId="0" borderId="0" xfId="0" applyNumberFormat="1" applyFont="1" applyAlignment="1">
      <alignment vertical="center"/>
    </xf>
    <xf numFmtId="168" fontId="8" fillId="0" borderId="0" xfId="0" applyNumberFormat="1" applyFont="1" applyAlignment="1">
      <alignment horizontal="center" vertical="center" wrapText="1"/>
    </xf>
    <xf numFmtId="168" fontId="8" fillId="0" borderId="0" xfId="0" applyNumberFormat="1" applyFont="1" applyAlignment="1">
      <alignment horizontal="center" vertical="center"/>
    </xf>
    <xf numFmtId="0" fontId="13" fillId="0" borderId="0" xfId="0" applyFont="1" applyAlignment="1">
      <alignment horizontal="center"/>
    </xf>
    <xf numFmtId="0" fontId="0" fillId="3" borderId="2" xfId="0" applyFill="1" applyBorder="1" applyAlignment="1">
      <alignment vertical="center"/>
    </xf>
    <xf numFmtId="0" fontId="0" fillId="5" borderId="2" xfId="0" applyFill="1" applyBorder="1" applyAlignment="1">
      <alignment vertical="center"/>
    </xf>
    <xf numFmtId="0" fontId="7" fillId="3" borderId="0" xfId="0" applyFont="1" applyFill="1" applyAlignment="1">
      <alignment vertical="center"/>
    </xf>
    <xf numFmtId="0" fontId="1"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7" fillId="0" borderId="0" xfId="0" applyFont="1" applyAlignment="1">
      <alignment horizontal="center" vertical="center"/>
    </xf>
    <xf numFmtId="0" fontId="14" fillId="0" borderId="0" xfId="0" applyFont="1" applyAlignment="1">
      <alignment horizontal="center" vertical="top" wrapText="1"/>
    </xf>
    <xf numFmtId="0" fontId="7" fillId="0" borderId="0" xfId="0" applyFont="1" applyAlignment="1">
      <alignment horizontal="center"/>
    </xf>
    <xf numFmtId="0" fontId="0" fillId="0" borderId="0" xfId="0" applyAlignment="1">
      <alignment horizontal="left"/>
    </xf>
    <xf numFmtId="0" fontId="7" fillId="0" borderId="0" xfId="0" applyFont="1" applyAlignment="1">
      <alignment horizontal="left"/>
    </xf>
    <xf numFmtId="0" fontId="7" fillId="0" borderId="0" xfId="1" applyAlignment="1">
      <alignment vertical="center"/>
    </xf>
    <xf numFmtId="0" fontId="15" fillId="0" borderId="0" xfId="1" applyFont="1" applyAlignment="1">
      <alignment vertical="center"/>
    </xf>
    <xf numFmtId="0" fontId="14" fillId="0" borderId="0" xfId="1" applyFont="1" applyAlignment="1">
      <alignment vertical="top" wrapText="1"/>
    </xf>
    <xf numFmtId="0" fontId="7" fillId="0" borderId="0" xfId="1"/>
    <xf numFmtId="0" fontId="7" fillId="0" borderId="0" xfId="1" applyAlignment="1">
      <alignment horizontal="right" vertical="center"/>
    </xf>
    <xf numFmtId="0" fontId="7" fillId="0" borderId="0" xfId="1" applyAlignment="1">
      <alignment vertical="center" wrapText="1"/>
    </xf>
    <xf numFmtId="8" fontId="7" fillId="0" borderId="0" xfId="1" applyNumberFormat="1" applyAlignment="1">
      <alignment vertical="center"/>
    </xf>
    <xf numFmtId="0" fontId="10" fillId="0" borderId="0" xfId="1" applyFont="1" applyAlignment="1">
      <alignment vertical="center"/>
    </xf>
    <xf numFmtId="8" fontId="10" fillId="0" borderId="0" xfId="1" applyNumberFormat="1" applyFont="1" applyAlignment="1">
      <alignment vertical="center"/>
    </xf>
    <xf numFmtId="0" fontId="10" fillId="0" borderId="0" xfId="1" applyFont="1"/>
    <xf numFmtId="0" fontId="16" fillId="0" borderId="0" xfId="1" applyFont="1" applyAlignment="1">
      <alignment vertical="center"/>
    </xf>
    <xf numFmtId="0" fontId="17" fillId="0" borderId="0" xfId="1" applyFont="1"/>
    <xf numFmtId="0" fontId="18" fillId="0" borderId="0" xfId="1" applyFont="1" applyAlignment="1">
      <alignment vertical="center"/>
    </xf>
    <xf numFmtId="0" fontId="18" fillId="0" borderId="0" xfId="1" applyFont="1"/>
    <xf numFmtId="0" fontId="11" fillId="0" borderId="1" xfId="1" applyFont="1" applyBorder="1" applyAlignment="1">
      <alignment horizontal="left" vertical="center"/>
    </xf>
    <xf numFmtId="0" fontId="11" fillId="0" borderId="1" xfId="1" applyFont="1" applyBorder="1" applyAlignment="1">
      <alignment horizontal="right" vertical="center"/>
    </xf>
    <xf numFmtId="0" fontId="19" fillId="0" borderId="0" xfId="1" applyFont="1"/>
    <xf numFmtId="0" fontId="11" fillId="0" borderId="1" xfId="1" applyFont="1" applyBorder="1" applyAlignment="1">
      <alignment vertical="center"/>
    </xf>
    <xf numFmtId="164" fontId="7" fillId="0" borderId="0" xfId="1" applyNumberFormat="1" applyAlignment="1">
      <alignment horizontal="left" vertical="center"/>
    </xf>
    <xf numFmtId="165" fontId="7" fillId="0" borderId="0" xfId="1" applyNumberFormat="1" applyAlignment="1">
      <alignment horizontal="right" vertical="center"/>
    </xf>
    <xf numFmtId="164" fontId="7" fillId="0" borderId="2" xfId="1" applyNumberFormat="1" applyBorder="1" applyAlignment="1">
      <alignment horizontal="left" vertical="center"/>
    </xf>
    <xf numFmtId="0" fontId="7" fillId="0" borderId="2" xfId="1" applyBorder="1" applyAlignment="1">
      <alignment vertical="center"/>
    </xf>
    <xf numFmtId="0" fontId="7" fillId="0" borderId="2" xfId="1" applyBorder="1" applyAlignment="1">
      <alignment vertical="center" wrapText="1"/>
    </xf>
    <xf numFmtId="165" fontId="7" fillId="0" borderId="2" xfId="1" applyNumberFormat="1" applyBorder="1" applyAlignment="1">
      <alignment horizontal="right" vertical="center"/>
    </xf>
    <xf numFmtId="0" fontId="20" fillId="0" borderId="2" xfId="1" applyFont="1" applyBorder="1" applyAlignment="1">
      <alignment vertical="center"/>
    </xf>
    <xf numFmtId="165" fontId="20" fillId="0" borderId="2" xfId="1" applyNumberFormat="1" applyFont="1" applyBorder="1" applyAlignment="1">
      <alignment horizontal="right" vertical="center"/>
    </xf>
    <xf numFmtId="0" fontId="20" fillId="2" borderId="3" xfId="1" applyFont="1" applyFill="1" applyBorder="1" applyAlignment="1">
      <alignment vertical="center"/>
    </xf>
    <xf numFmtId="165" fontId="20" fillId="2" borderId="3" xfId="1" applyNumberFormat="1" applyFont="1" applyFill="1" applyBorder="1" applyAlignment="1">
      <alignment horizontal="right" vertical="center"/>
    </xf>
    <xf numFmtId="0" fontId="10" fillId="0" borderId="0" xfId="0" applyFont="1" applyAlignment="1">
      <alignment horizontal="left"/>
    </xf>
  </cellXfs>
  <cellStyles count="2">
    <cellStyle name="Normal" xfId="0" builtinId="0" customBuiltin="1"/>
    <cellStyle name="Normal 2" xfId="1" xr:uid="{6FF798A6-7993-4617-800F-B1AEB0CBEE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7"/>
  <sheetViews>
    <sheetView showGridLines="0" tabSelected="1" zoomScaleNormal="100" workbookViewId="0">
      <pane ySplit="5" topLeftCell="A31" activePane="bottomLeft" state="frozen"/>
      <selection pane="bottomLeft"/>
    </sheetView>
  </sheetViews>
  <sheetFormatPr defaultRowHeight="11.4" x14ac:dyDescent="0.2"/>
  <cols>
    <col min="1" max="1" width="4.875" customWidth="1"/>
    <col min="2" max="2" width="37.375" customWidth="1"/>
    <col min="3" max="3" width="12" customWidth="1"/>
    <col min="4" max="4" width="77.375" customWidth="1"/>
    <col min="5" max="5" width="10" customWidth="1"/>
    <col min="6" max="6" width="7.375" customWidth="1"/>
    <col min="7" max="7" width="10" customWidth="1"/>
    <col min="8" max="8" width="10.625" customWidth="1"/>
    <col min="9" max="9" width="20.625" customWidth="1"/>
    <col min="10" max="10" width="21.75" customWidth="1"/>
    <col min="11" max="11" width="17.25" style="46" customWidth="1"/>
    <col min="12" max="12" width="13" style="46" customWidth="1"/>
    <col min="13" max="13" width="14.125" style="46" customWidth="1"/>
  </cols>
  <sheetData>
    <row r="1" spans="1:13" s="1" customFormat="1" ht="18" customHeight="1" x14ac:dyDescent="0.3">
      <c r="A1" s="2" t="s">
        <v>0</v>
      </c>
      <c r="B1" s="2"/>
      <c r="C1" s="2"/>
      <c r="D1" s="2"/>
      <c r="E1" s="2"/>
      <c r="F1" s="2"/>
      <c r="G1" s="2"/>
      <c r="H1" s="2"/>
      <c r="I1" s="2"/>
      <c r="J1" s="2"/>
      <c r="K1" s="44"/>
      <c r="L1" s="44"/>
      <c r="M1" s="44"/>
    </row>
    <row r="2" spans="1:13" s="3" customFormat="1" ht="15.45" customHeight="1" x14ac:dyDescent="0.25">
      <c r="A2" s="4" t="s">
        <v>253</v>
      </c>
      <c r="B2" s="4"/>
      <c r="C2" s="4"/>
      <c r="D2" s="4"/>
      <c r="E2" s="4"/>
      <c r="F2" s="4"/>
      <c r="G2" s="4"/>
      <c r="H2" s="4"/>
      <c r="I2" s="4"/>
      <c r="J2" s="4"/>
      <c r="K2" s="45"/>
      <c r="L2" s="45"/>
      <c r="M2" s="45"/>
    </row>
    <row r="3" spans="1:13" s="3" customFormat="1" ht="15.45" customHeight="1" x14ac:dyDescent="0.25">
      <c r="A3" s="4" t="s">
        <v>2</v>
      </c>
      <c r="B3" s="4"/>
      <c r="C3" s="4"/>
      <c r="D3" s="4"/>
      <c r="E3" s="4"/>
      <c r="F3" s="4"/>
      <c r="G3" s="4"/>
      <c r="H3" s="4"/>
      <c r="I3" s="4"/>
      <c r="J3" s="4"/>
      <c r="K3" s="45"/>
      <c r="L3" s="45"/>
      <c r="M3" s="45"/>
    </row>
    <row r="4" spans="1:13" ht="5.4" customHeight="1" x14ac:dyDescent="0.2"/>
    <row r="5" spans="1:13" s="5" customFormat="1" ht="52.8" x14ac:dyDescent="0.25">
      <c r="A5" s="6" t="s">
        <v>3</v>
      </c>
      <c r="B5" s="6" t="s">
        <v>4</v>
      </c>
      <c r="C5" s="6" t="s">
        <v>5</v>
      </c>
      <c r="D5" s="6" t="s">
        <v>7</v>
      </c>
      <c r="E5" s="7" t="s">
        <v>8</v>
      </c>
      <c r="F5" s="7" t="s">
        <v>9</v>
      </c>
      <c r="G5" s="7" t="s">
        <v>10</v>
      </c>
      <c r="H5" s="7" t="s">
        <v>11</v>
      </c>
      <c r="I5" s="6" t="s">
        <v>12</v>
      </c>
      <c r="J5" s="6" t="s">
        <v>13</v>
      </c>
      <c r="K5" s="38" t="s">
        <v>198</v>
      </c>
      <c r="L5" s="39" t="s">
        <v>199</v>
      </c>
      <c r="M5" s="39" t="s">
        <v>200</v>
      </c>
    </row>
    <row r="6" spans="1:13" ht="11.85" customHeight="1" x14ac:dyDescent="0.2">
      <c r="A6" s="8" t="s">
        <v>14</v>
      </c>
      <c r="B6" s="8" t="s">
        <v>15</v>
      </c>
      <c r="C6" s="9">
        <v>45261</v>
      </c>
      <c r="D6" s="8" t="s">
        <v>16</v>
      </c>
      <c r="E6" s="10">
        <v>2.6</v>
      </c>
      <c r="F6" s="10">
        <v>0.43</v>
      </c>
      <c r="G6" s="10">
        <v>2.17</v>
      </c>
      <c r="H6" s="11">
        <v>20</v>
      </c>
      <c r="I6" s="8" t="s">
        <v>17</v>
      </c>
      <c r="J6" s="8"/>
      <c r="K6" s="40"/>
      <c r="L6" s="29"/>
      <c r="M6" s="47"/>
    </row>
    <row r="7" spans="1:13" ht="11.85" customHeight="1" x14ac:dyDescent="0.2">
      <c r="A7" s="12" t="s">
        <v>18</v>
      </c>
      <c r="B7" s="12" t="s">
        <v>19</v>
      </c>
      <c r="C7" s="13">
        <v>45261</v>
      </c>
      <c r="D7" s="41" t="s">
        <v>159</v>
      </c>
      <c r="E7" s="14">
        <v>-425.7</v>
      </c>
      <c r="F7" s="14">
        <v>0</v>
      </c>
      <c r="G7" s="14">
        <v>-425.7</v>
      </c>
      <c r="H7" s="15">
        <v>0</v>
      </c>
      <c r="I7" s="12" t="s">
        <v>20</v>
      </c>
      <c r="J7" s="12"/>
      <c r="K7" s="40"/>
      <c r="L7" s="29"/>
      <c r="M7" s="29"/>
    </row>
    <row r="8" spans="1:13" ht="11.85" customHeight="1" x14ac:dyDescent="0.2">
      <c r="A8" s="12" t="s">
        <v>21</v>
      </c>
      <c r="B8" s="12" t="s">
        <v>22</v>
      </c>
      <c r="C8" s="13">
        <v>45261</v>
      </c>
      <c r="D8" s="41" t="s">
        <v>23</v>
      </c>
      <c r="E8" s="14">
        <v>-128</v>
      </c>
      <c r="F8" s="14">
        <v>0</v>
      </c>
      <c r="G8" s="14">
        <v>-128</v>
      </c>
      <c r="H8" s="15">
        <v>0</v>
      </c>
      <c r="I8" s="12" t="s">
        <v>20</v>
      </c>
      <c r="J8" s="12"/>
      <c r="K8" s="40"/>
      <c r="L8" s="29"/>
      <c r="M8" s="47"/>
    </row>
    <row r="9" spans="1:13" ht="11.85" customHeight="1" x14ac:dyDescent="0.2">
      <c r="A9" s="12" t="s">
        <v>24</v>
      </c>
      <c r="B9" s="12" t="s">
        <v>25</v>
      </c>
      <c r="C9" s="13">
        <v>45265</v>
      </c>
      <c r="D9" s="12" t="s">
        <v>160</v>
      </c>
      <c r="E9" s="14">
        <v>12.5</v>
      </c>
      <c r="F9" s="14">
        <v>0</v>
      </c>
      <c r="G9" s="14">
        <v>12.5</v>
      </c>
      <c r="H9" s="15">
        <v>0</v>
      </c>
      <c r="I9" s="12" t="s">
        <v>26</v>
      </c>
      <c r="J9" s="12"/>
      <c r="K9" s="40" t="s">
        <v>201</v>
      </c>
      <c r="L9" s="29" t="s">
        <v>202</v>
      </c>
      <c r="M9" s="47" t="s">
        <v>204</v>
      </c>
    </row>
    <row r="10" spans="1:13" ht="11.85" customHeight="1" x14ac:dyDescent="0.2">
      <c r="A10" s="12" t="s">
        <v>27</v>
      </c>
      <c r="B10" s="12" t="s">
        <v>28</v>
      </c>
      <c r="C10" s="13">
        <v>45265</v>
      </c>
      <c r="D10" s="12" t="s">
        <v>161</v>
      </c>
      <c r="E10" s="14">
        <v>212.5</v>
      </c>
      <c r="F10" s="14">
        <v>0</v>
      </c>
      <c r="G10" s="14">
        <v>212.5</v>
      </c>
      <c r="H10" s="15">
        <v>0</v>
      </c>
      <c r="I10" s="12" t="s">
        <v>26</v>
      </c>
      <c r="J10" s="12"/>
      <c r="K10" s="40" t="s">
        <v>201</v>
      </c>
      <c r="L10" s="29" t="s">
        <v>202</v>
      </c>
      <c r="M10" s="47" t="s">
        <v>204</v>
      </c>
    </row>
    <row r="11" spans="1:13" ht="11.85" customHeight="1" x14ac:dyDescent="0.2">
      <c r="A11" s="12" t="s">
        <v>29</v>
      </c>
      <c r="B11" s="12" t="s">
        <v>30</v>
      </c>
      <c r="C11" s="13">
        <v>45265</v>
      </c>
      <c r="D11" s="12" t="s">
        <v>162</v>
      </c>
      <c r="E11" s="14">
        <v>31.25</v>
      </c>
      <c r="F11" s="14">
        <v>0</v>
      </c>
      <c r="G11" s="14">
        <v>31.25</v>
      </c>
      <c r="H11" s="15">
        <v>0</v>
      </c>
      <c r="I11" s="12" t="s">
        <v>26</v>
      </c>
      <c r="J11" s="12"/>
      <c r="K11" s="40" t="s">
        <v>201</v>
      </c>
      <c r="L11" s="29" t="s">
        <v>202</v>
      </c>
      <c r="M11" s="47" t="s">
        <v>204</v>
      </c>
    </row>
    <row r="12" spans="1:13" ht="11.85" customHeight="1" x14ac:dyDescent="0.2">
      <c r="A12" s="12" t="s">
        <v>31</v>
      </c>
      <c r="B12" s="12" t="s">
        <v>32</v>
      </c>
      <c r="C12" s="13">
        <v>45265</v>
      </c>
      <c r="D12" s="12" t="s">
        <v>163</v>
      </c>
      <c r="E12" s="14">
        <v>50</v>
      </c>
      <c r="F12" s="14">
        <v>0</v>
      </c>
      <c r="G12" s="14">
        <v>50</v>
      </c>
      <c r="H12" s="15">
        <v>0</v>
      </c>
      <c r="I12" s="12" t="s">
        <v>26</v>
      </c>
      <c r="J12" s="12"/>
      <c r="K12" s="40" t="s">
        <v>201</v>
      </c>
      <c r="L12" s="29" t="s">
        <v>202</v>
      </c>
      <c r="M12" s="47" t="s">
        <v>204</v>
      </c>
    </row>
    <row r="13" spans="1:13" ht="11.85" customHeight="1" x14ac:dyDescent="0.2">
      <c r="A13" s="12" t="s">
        <v>33</v>
      </c>
      <c r="B13" s="12" t="s">
        <v>34</v>
      </c>
      <c r="C13" s="13">
        <v>45265</v>
      </c>
      <c r="D13" s="12" t="s">
        <v>164</v>
      </c>
      <c r="E13" s="14">
        <v>120</v>
      </c>
      <c r="F13" s="14">
        <v>0</v>
      </c>
      <c r="G13" s="14">
        <v>120</v>
      </c>
      <c r="H13" s="15">
        <v>0</v>
      </c>
      <c r="I13" s="12" t="s">
        <v>26</v>
      </c>
      <c r="J13" s="12"/>
      <c r="K13" s="40" t="s">
        <v>201</v>
      </c>
      <c r="L13" s="29" t="s">
        <v>202</v>
      </c>
      <c r="M13" s="47" t="s">
        <v>204</v>
      </c>
    </row>
    <row r="14" spans="1:13" ht="11.85" customHeight="1" x14ac:dyDescent="0.2">
      <c r="A14" s="12" t="s">
        <v>35</v>
      </c>
      <c r="B14" s="12" t="s">
        <v>36</v>
      </c>
      <c r="C14" s="13">
        <v>45265</v>
      </c>
      <c r="D14" s="12" t="s">
        <v>169</v>
      </c>
      <c r="E14" s="14">
        <v>6.25</v>
      </c>
      <c r="F14" s="14">
        <v>0</v>
      </c>
      <c r="G14" s="14">
        <v>6.25</v>
      </c>
      <c r="H14" s="15">
        <v>0</v>
      </c>
      <c r="I14" s="12" t="s">
        <v>26</v>
      </c>
      <c r="J14" s="12"/>
      <c r="K14" s="40" t="s">
        <v>201</v>
      </c>
      <c r="L14" s="29" t="s">
        <v>202</v>
      </c>
      <c r="M14" s="47" t="s">
        <v>204</v>
      </c>
    </row>
    <row r="15" spans="1:13" ht="11.85" customHeight="1" x14ac:dyDescent="0.2">
      <c r="A15" s="12" t="s">
        <v>37</v>
      </c>
      <c r="B15" s="12" t="s">
        <v>38</v>
      </c>
      <c r="C15" s="13">
        <v>45265</v>
      </c>
      <c r="D15" s="12" t="s">
        <v>165</v>
      </c>
      <c r="E15" s="14">
        <v>181.25</v>
      </c>
      <c r="F15" s="14">
        <v>0</v>
      </c>
      <c r="G15" s="14">
        <v>181.25</v>
      </c>
      <c r="H15" s="15">
        <v>0</v>
      </c>
      <c r="I15" s="12" t="s">
        <v>26</v>
      </c>
      <c r="J15" s="12"/>
      <c r="K15" s="40" t="s">
        <v>201</v>
      </c>
      <c r="L15" s="29" t="s">
        <v>202</v>
      </c>
      <c r="M15" s="47" t="s">
        <v>204</v>
      </c>
    </row>
    <row r="16" spans="1:13" ht="11.85" customHeight="1" x14ac:dyDescent="0.2">
      <c r="A16" s="12" t="s">
        <v>39</v>
      </c>
      <c r="B16" s="12" t="s">
        <v>40</v>
      </c>
      <c r="C16" s="13">
        <v>45265</v>
      </c>
      <c r="D16" s="12" t="s">
        <v>166</v>
      </c>
      <c r="E16" s="14">
        <v>25</v>
      </c>
      <c r="F16" s="14">
        <v>0</v>
      </c>
      <c r="G16" s="14">
        <v>25</v>
      </c>
      <c r="H16" s="15">
        <v>0</v>
      </c>
      <c r="I16" s="12" t="s">
        <v>26</v>
      </c>
      <c r="J16" s="12"/>
      <c r="K16" s="40" t="s">
        <v>201</v>
      </c>
      <c r="L16" s="29" t="s">
        <v>202</v>
      </c>
      <c r="M16" s="47" t="s">
        <v>204</v>
      </c>
    </row>
    <row r="17" spans="1:13" ht="11.85" customHeight="1" x14ac:dyDescent="0.2">
      <c r="A17" s="12" t="s">
        <v>41</v>
      </c>
      <c r="B17" s="12" t="s">
        <v>42</v>
      </c>
      <c r="C17" s="13">
        <v>45265</v>
      </c>
      <c r="D17" s="12" t="s">
        <v>167</v>
      </c>
      <c r="E17" s="14">
        <v>100</v>
      </c>
      <c r="F17" s="14">
        <v>0</v>
      </c>
      <c r="G17" s="14">
        <v>100</v>
      </c>
      <c r="H17" s="15">
        <v>0</v>
      </c>
      <c r="I17" s="12" t="s">
        <v>26</v>
      </c>
      <c r="J17" s="12"/>
      <c r="K17" s="40" t="s">
        <v>201</v>
      </c>
      <c r="L17" s="29" t="s">
        <v>202</v>
      </c>
      <c r="M17" s="47" t="s">
        <v>204</v>
      </c>
    </row>
    <row r="18" spans="1:13" ht="11.85" customHeight="1" x14ac:dyDescent="0.2">
      <c r="A18" s="12" t="s">
        <v>43</v>
      </c>
      <c r="B18" s="12" t="s">
        <v>44</v>
      </c>
      <c r="C18" s="13">
        <v>45265</v>
      </c>
      <c r="D18" s="12" t="s">
        <v>168</v>
      </c>
      <c r="E18" s="14">
        <v>156.25</v>
      </c>
      <c r="F18" s="14">
        <v>0</v>
      </c>
      <c r="G18" s="14">
        <v>156.25</v>
      </c>
      <c r="H18" s="15">
        <v>0</v>
      </c>
      <c r="I18" s="12" t="s">
        <v>26</v>
      </c>
      <c r="J18" s="12" t="s">
        <v>45</v>
      </c>
      <c r="K18" s="40" t="s">
        <v>201</v>
      </c>
      <c r="L18" s="29" t="s">
        <v>202</v>
      </c>
      <c r="M18" s="47" t="s">
        <v>204</v>
      </c>
    </row>
    <row r="19" spans="1:13" ht="11.85" customHeight="1" x14ac:dyDescent="0.2">
      <c r="A19" s="12" t="s">
        <v>18</v>
      </c>
      <c r="B19" s="12" t="s">
        <v>19</v>
      </c>
      <c r="C19" s="13">
        <v>45265</v>
      </c>
      <c r="D19" s="41" t="s">
        <v>170</v>
      </c>
      <c r="E19" s="14">
        <v>-425.7</v>
      </c>
      <c r="F19" s="14">
        <v>0</v>
      </c>
      <c r="G19" s="14">
        <v>-425.7</v>
      </c>
      <c r="H19" s="15">
        <v>0</v>
      </c>
      <c r="I19" s="12" t="s">
        <v>20</v>
      </c>
      <c r="J19" s="12"/>
    </row>
    <row r="20" spans="1:13" ht="11.85" customHeight="1" x14ac:dyDescent="0.2">
      <c r="A20" s="12" t="s">
        <v>18</v>
      </c>
      <c r="B20" s="12" t="s">
        <v>19</v>
      </c>
      <c r="C20" s="13">
        <v>45265</v>
      </c>
      <c r="D20" s="41" t="s">
        <v>171</v>
      </c>
      <c r="E20" s="14">
        <v>-425.7</v>
      </c>
      <c r="F20" s="14">
        <v>0</v>
      </c>
      <c r="G20" s="14">
        <v>-425.7</v>
      </c>
      <c r="H20" s="15">
        <v>0</v>
      </c>
      <c r="I20" s="12" t="s">
        <v>20</v>
      </c>
      <c r="J20" s="12"/>
    </row>
    <row r="21" spans="1:13" ht="11.4" customHeight="1" x14ac:dyDescent="0.2">
      <c r="A21" s="12" t="s">
        <v>46</v>
      </c>
      <c r="B21" s="12" t="s">
        <v>47</v>
      </c>
      <c r="C21" s="13">
        <v>45265</v>
      </c>
      <c r="D21" s="12" t="s">
        <v>48</v>
      </c>
      <c r="E21" s="14">
        <v>172.8</v>
      </c>
      <c r="F21" s="14">
        <v>28.8</v>
      </c>
      <c r="G21" s="14">
        <v>144</v>
      </c>
      <c r="H21" s="15">
        <v>20</v>
      </c>
      <c r="I21" s="12" t="s">
        <v>17</v>
      </c>
      <c r="J21" s="12"/>
    </row>
    <row r="22" spans="1:13" ht="11.85" customHeight="1" x14ac:dyDescent="0.2">
      <c r="A22" s="12" t="s">
        <v>49</v>
      </c>
      <c r="B22" s="12" t="s">
        <v>50</v>
      </c>
      <c r="C22" s="13">
        <v>45265</v>
      </c>
      <c r="D22" s="12" t="s">
        <v>172</v>
      </c>
      <c r="E22" s="14">
        <v>104</v>
      </c>
      <c r="F22" s="14">
        <v>17.329999999999998</v>
      </c>
      <c r="G22" s="14">
        <v>86.67</v>
      </c>
      <c r="H22" s="15">
        <v>20</v>
      </c>
      <c r="I22" s="12" t="s">
        <v>17</v>
      </c>
      <c r="J22" s="12"/>
      <c r="K22" s="40" t="s">
        <v>201</v>
      </c>
      <c r="L22" s="29" t="s">
        <v>202</v>
      </c>
      <c r="M22" s="47" t="s">
        <v>203</v>
      </c>
    </row>
    <row r="23" spans="1:13" ht="11.85" customHeight="1" x14ac:dyDescent="0.2">
      <c r="A23" s="12" t="s">
        <v>49</v>
      </c>
      <c r="B23" s="12" t="s">
        <v>50</v>
      </c>
      <c r="C23" s="13">
        <v>45265</v>
      </c>
      <c r="D23" s="12" t="s">
        <v>173</v>
      </c>
      <c r="E23" s="14">
        <v>195</v>
      </c>
      <c r="F23" s="14">
        <v>32.5</v>
      </c>
      <c r="G23" s="14">
        <v>162.5</v>
      </c>
      <c r="H23" s="15">
        <v>20</v>
      </c>
      <c r="I23" s="12" t="s">
        <v>17</v>
      </c>
      <c r="J23" s="12"/>
      <c r="K23" s="40" t="s">
        <v>201</v>
      </c>
      <c r="L23" s="29" t="s">
        <v>202</v>
      </c>
      <c r="M23" s="47" t="s">
        <v>203</v>
      </c>
    </row>
    <row r="24" spans="1:13" ht="11.85" customHeight="1" x14ac:dyDescent="0.2">
      <c r="A24" s="12" t="s">
        <v>51</v>
      </c>
      <c r="B24" s="12" t="s">
        <v>52</v>
      </c>
      <c r="C24" s="13">
        <v>45265</v>
      </c>
      <c r="D24" s="12" t="s">
        <v>174</v>
      </c>
      <c r="E24" s="14">
        <v>648</v>
      </c>
      <c r="F24" s="14">
        <v>108</v>
      </c>
      <c r="G24" s="14">
        <v>540</v>
      </c>
      <c r="H24" s="15">
        <v>20</v>
      </c>
      <c r="I24" s="12" t="s">
        <v>17</v>
      </c>
      <c r="J24" s="12"/>
      <c r="K24" s="40" t="s">
        <v>201</v>
      </c>
      <c r="L24" s="29" t="s">
        <v>202</v>
      </c>
      <c r="M24" s="47" t="s">
        <v>203</v>
      </c>
    </row>
    <row r="25" spans="1:13" ht="11.85" customHeight="1" x14ac:dyDescent="0.2">
      <c r="A25" s="12" t="s">
        <v>14</v>
      </c>
      <c r="B25" s="12" t="s">
        <v>15</v>
      </c>
      <c r="C25" s="13">
        <v>45265</v>
      </c>
      <c r="D25" s="12" t="s">
        <v>175</v>
      </c>
      <c r="E25" s="14">
        <v>65</v>
      </c>
      <c r="F25" s="14">
        <v>10.83</v>
      </c>
      <c r="G25" s="14">
        <v>54.17</v>
      </c>
      <c r="H25" s="15">
        <v>20</v>
      </c>
      <c r="I25" s="12" t="s">
        <v>17</v>
      </c>
      <c r="J25" s="12"/>
      <c r="K25" s="40" t="s">
        <v>201</v>
      </c>
      <c r="L25" s="29" t="s">
        <v>202</v>
      </c>
      <c r="M25" s="47" t="s">
        <v>203</v>
      </c>
    </row>
    <row r="26" spans="1:13" ht="11.85" customHeight="1" x14ac:dyDescent="0.2">
      <c r="A26" s="12" t="s">
        <v>53</v>
      </c>
      <c r="B26" s="12" t="s">
        <v>54</v>
      </c>
      <c r="C26" s="13">
        <v>45266</v>
      </c>
      <c r="D26" s="12" t="s">
        <v>176</v>
      </c>
      <c r="E26" s="14">
        <v>224.6</v>
      </c>
      <c r="F26" s="14">
        <v>37.43</v>
      </c>
      <c r="G26" s="14">
        <v>187.17</v>
      </c>
      <c r="H26" s="15">
        <v>20</v>
      </c>
      <c r="I26" s="12" t="s">
        <v>17</v>
      </c>
      <c r="J26" s="12"/>
      <c r="K26" s="40"/>
      <c r="L26" s="29"/>
      <c r="M26" s="47"/>
    </row>
    <row r="27" spans="1:13" ht="11.85" customHeight="1" x14ac:dyDescent="0.2">
      <c r="A27" s="12" t="s">
        <v>18</v>
      </c>
      <c r="B27" s="12" t="s">
        <v>19</v>
      </c>
      <c r="C27" s="13">
        <v>45266</v>
      </c>
      <c r="D27" s="41" t="s">
        <v>177</v>
      </c>
      <c r="E27" s="14">
        <v>-425.7</v>
      </c>
      <c r="F27" s="14">
        <v>0</v>
      </c>
      <c r="G27" s="14">
        <v>-425.7</v>
      </c>
      <c r="H27" s="15">
        <v>0</v>
      </c>
      <c r="I27" s="12" t="s">
        <v>20</v>
      </c>
      <c r="J27" s="12"/>
    </row>
    <row r="28" spans="1:13" ht="11.85" customHeight="1" x14ac:dyDescent="0.2">
      <c r="A28" s="12" t="s">
        <v>18</v>
      </c>
      <c r="B28" s="12" t="s">
        <v>19</v>
      </c>
      <c r="C28" s="13">
        <v>45267</v>
      </c>
      <c r="D28" s="41" t="s">
        <v>178</v>
      </c>
      <c r="E28" s="14">
        <v>-425.7</v>
      </c>
      <c r="F28" s="14">
        <v>0</v>
      </c>
      <c r="G28" s="14">
        <v>-425.7</v>
      </c>
      <c r="H28" s="15">
        <v>0</v>
      </c>
      <c r="I28" s="12" t="s">
        <v>20</v>
      </c>
      <c r="J28" s="12"/>
      <c r="K28" s="40"/>
      <c r="L28" s="29"/>
      <c r="M28" s="47"/>
    </row>
    <row r="29" spans="1:13" ht="11.85" customHeight="1" x14ac:dyDescent="0.2">
      <c r="A29" s="12" t="s">
        <v>55</v>
      </c>
      <c r="B29" s="12" t="s">
        <v>56</v>
      </c>
      <c r="C29" s="13">
        <v>45268</v>
      </c>
      <c r="D29" s="12" t="s">
        <v>179</v>
      </c>
      <c r="E29" s="14">
        <v>1.44</v>
      </c>
      <c r="F29" s="14">
        <v>0.24</v>
      </c>
      <c r="G29" s="14">
        <v>1.2</v>
      </c>
      <c r="H29" s="15">
        <v>20</v>
      </c>
      <c r="I29" s="12" t="s">
        <v>17</v>
      </c>
      <c r="J29" s="12"/>
    </row>
    <row r="30" spans="1:13" ht="11.85" customHeight="1" x14ac:dyDescent="0.2">
      <c r="A30" s="12" t="s">
        <v>55</v>
      </c>
      <c r="B30" s="12" t="s">
        <v>56</v>
      </c>
      <c r="C30" s="13">
        <v>45268</v>
      </c>
      <c r="D30" s="12" t="s">
        <v>180</v>
      </c>
      <c r="E30" s="14">
        <v>1.19</v>
      </c>
      <c r="F30" s="14">
        <v>0.2</v>
      </c>
      <c r="G30" s="14">
        <v>0.99</v>
      </c>
      <c r="H30" s="15">
        <v>20</v>
      </c>
      <c r="I30" s="12" t="s">
        <v>17</v>
      </c>
      <c r="J30" s="12"/>
    </row>
    <row r="31" spans="1:13" ht="11.85" customHeight="1" x14ac:dyDescent="0.2">
      <c r="A31" s="12" t="s">
        <v>46</v>
      </c>
      <c r="B31" s="12" t="s">
        <v>47</v>
      </c>
      <c r="C31" s="13">
        <v>45268</v>
      </c>
      <c r="D31" s="12" t="s">
        <v>181</v>
      </c>
      <c r="E31" s="14">
        <v>7.2</v>
      </c>
      <c r="F31" s="14">
        <v>1.2</v>
      </c>
      <c r="G31" s="14">
        <v>6</v>
      </c>
      <c r="H31" s="15">
        <v>20</v>
      </c>
      <c r="I31" s="12" t="s">
        <v>17</v>
      </c>
      <c r="J31" s="12"/>
    </row>
    <row r="32" spans="1:13" ht="11.85" customHeight="1" x14ac:dyDescent="0.2">
      <c r="A32" s="12" t="s">
        <v>57</v>
      </c>
      <c r="B32" s="12" t="s">
        <v>58</v>
      </c>
      <c r="C32" s="13">
        <v>45271</v>
      </c>
      <c r="D32" s="12" t="s">
        <v>59</v>
      </c>
      <c r="E32" s="14">
        <v>10.99</v>
      </c>
      <c r="F32" s="14">
        <v>0.52</v>
      </c>
      <c r="G32" s="14">
        <v>10.47</v>
      </c>
      <c r="H32" s="15">
        <v>5</v>
      </c>
      <c r="I32" s="12" t="s">
        <v>60</v>
      </c>
      <c r="J32" s="12"/>
    </row>
    <row r="33" spans="1:13" ht="11.85" customHeight="1" x14ac:dyDescent="0.2">
      <c r="A33" s="12" t="s">
        <v>35</v>
      </c>
      <c r="B33" s="12" t="s">
        <v>36</v>
      </c>
      <c r="C33" s="13">
        <v>45271</v>
      </c>
      <c r="D33" s="12" t="s">
        <v>184</v>
      </c>
      <c r="E33" s="14">
        <v>33.979999999999997</v>
      </c>
      <c r="F33" s="14">
        <v>5.66</v>
      </c>
      <c r="G33" s="14">
        <v>28.32</v>
      </c>
      <c r="H33" s="15">
        <v>20</v>
      </c>
      <c r="I33" s="12" t="s">
        <v>17</v>
      </c>
      <c r="J33" s="12"/>
    </row>
    <row r="34" spans="1:13" ht="11.85" customHeight="1" x14ac:dyDescent="0.2">
      <c r="A34" s="12" t="s">
        <v>61</v>
      </c>
      <c r="B34" s="12" t="s">
        <v>62</v>
      </c>
      <c r="C34" s="13">
        <v>45271</v>
      </c>
      <c r="D34" s="12" t="s">
        <v>182</v>
      </c>
      <c r="E34" s="14">
        <v>6</v>
      </c>
      <c r="F34" s="14">
        <v>0</v>
      </c>
      <c r="G34" s="14">
        <v>6</v>
      </c>
      <c r="H34" s="15">
        <v>0</v>
      </c>
      <c r="I34" s="12" t="s">
        <v>26</v>
      </c>
      <c r="J34" s="12"/>
    </row>
    <row r="35" spans="1:13" ht="11.85" customHeight="1" x14ac:dyDescent="0.2">
      <c r="A35" s="12" t="s">
        <v>35</v>
      </c>
      <c r="B35" s="12" t="s">
        <v>36</v>
      </c>
      <c r="C35" s="13">
        <v>45271</v>
      </c>
      <c r="D35" s="12" t="s">
        <v>183</v>
      </c>
      <c r="E35" s="14">
        <v>49.45</v>
      </c>
      <c r="F35" s="14">
        <v>8.24</v>
      </c>
      <c r="G35" s="14">
        <v>41.21</v>
      </c>
      <c r="H35" s="15">
        <v>20</v>
      </c>
      <c r="I35" s="12" t="s">
        <v>17</v>
      </c>
      <c r="J35" s="12"/>
    </row>
    <row r="36" spans="1:13" ht="11.85" customHeight="1" x14ac:dyDescent="0.2">
      <c r="A36" s="12" t="s">
        <v>63</v>
      </c>
      <c r="B36" s="12" t="s">
        <v>64</v>
      </c>
      <c r="C36" s="13">
        <v>45272</v>
      </c>
      <c r="D36" s="12" t="s">
        <v>65</v>
      </c>
      <c r="E36" s="14">
        <v>7</v>
      </c>
      <c r="F36" s="14">
        <v>0</v>
      </c>
      <c r="G36" s="14">
        <v>7</v>
      </c>
      <c r="H36" s="15">
        <v>0</v>
      </c>
      <c r="I36" s="12" t="s">
        <v>26</v>
      </c>
      <c r="J36" s="12"/>
    </row>
    <row r="37" spans="1:13" ht="11.85" customHeight="1" x14ac:dyDescent="0.2">
      <c r="A37" s="12" t="s">
        <v>18</v>
      </c>
      <c r="B37" s="12" t="s">
        <v>19</v>
      </c>
      <c r="C37" s="13">
        <v>45272</v>
      </c>
      <c r="D37" s="41" t="s">
        <v>185</v>
      </c>
      <c r="E37" s="14">
        <v>-425.7</v>
      </c>
      <c r="F37" s="14">
        <v>0</v>
      </c>
      <c r="G37" s="14">
        <v>-425.7</v>
      </c>
      <c r="H37" s="15">
        <v>0</v>
      </c>
      <c r="I37" s="12" t="s">
        <v>20</v>
      </c>
      <c r="J37" s="12"/>
    </row>
    <row r="38" spans="1:13" ht="11.85" customHeight="1" x14ac:dyDescent="0.2">
      <c r="A38" s="12" t="s">
        <v>18</v>
      </c>
      <c r="B38" s="12" t="s">
        <v>19</v>
      </c>
      <c r="C38" s="13">
        <v>45272</v>
      </c>
      <c r="D38" s="41" t="s">
        <v>186</v>
      </c>
      <c r="E38" s="14">
        <v>-425.7</v>
      </c>
      <c r="F38" s="14">
        <v>0</v>
      </c>
      <c r="G38" s="14">
        <v>-425.7</v>
      </c>
      <c r="H38" s="15">
        <v>0</v>
      </c>
      <c r="I38" s="12" t="s">
        <v>20</v>
      </c>
      <c r="J38" s="12"/>
    </row>
    <row r="39" spans="1:13" ht="11.85" customHeight="1" x14ac:dyDescent="0.2">
      <c r="A39" s="12" t="s">
        <v>66</v>
      </c>
      <c r="B39" s="12" t="s">
        <v>67</v>
      </c>
      <c r="C39" s="13">
        <v>45273</v>
      </c>
      <c r="D39" s="41" t="s">
        <v>68</v>
      </c>
      <c r="E39" s="14">
        <v>-98</v>
      </c>
      <c r="F39" s="14">
        <v>0</v>
      </c>
      <c r="G39" s="14">
        <v>-98</v>
      </c>
      <c r="H39" s="15">
        <v>0</v>
      </c>
      <c r="I39" s="12" t="s">
        <v>26</v>
      </c>
      <c r="J39" s="12"/>
    </row>
    <row r="40" spans="1:13" ht="11.85" customHeight="1" x14ac:dyDescent="0.2">
      <c r="A40" s="12" t="s">
        <v>69</v>
      </c>
      <c r="B40" s="12" t="s">
        <v>70</v>
      </c>
      <c r="C40" s="13">
        <v>45274</v>
      </c>
      <c r="D40" s="41" t="s">
        <v>187</v>
      </c>
      <c r="E40" s="14">
        <v>-50</v>
      </c>
      <c r="F40" s="14">
        <v>0</v>
      </c>
      <c r="G40" s="14">
        <v>-50</v>
      </c>
      <c r="H40" s="15">
        <v>0</v>
      </c>
      <c r="I40" s="12" t="s">
        <v>26</v>
      </c>
      <c r="J40" s="12"/>
    </row>
    <row r="41" spans="1:13" ht="11.85" customHeight="1" x14ac:dyDescent="0.2">
      <c r="A41" s="12" t="s">
        <v>71</v>
      </c>
      <c r="B41" s="12" t="s">
        <v>72</v>
      </c>
      <c r="C41" s="13">
        <v>45274</v>
      </c>
      <c r="D41" s="41" t="s">
        <v>188</v>
      </c>
      <c r="E41" s="14">
        <v>-16</v>
      </c>
      <c r="F41" s="14">
        <v>0</v>
      </c>
      <c r="G41" s="14">
        <v>-16</v>
      </c>
      <c r="H41" s="15">
        <v>0</v>
      </c>
      <c r="I41" s="12" t="s">
        <v>26</v>
      </c>
      <c r="J41" s="12"/>
    </row>
    <row r="42" spans="1:13" ht="11.85" customHeight="1" x14ac:dyDescent="0.2">
      <c r="A42" s="12" t="s">
        <v>73</v>
      </c>
      <c r="B42" s="12" t="s">
        <v>74</v>
      </c>
      <c r="C42" s="13">
        <v>45275</v>
      </c>
      <c r="D42" s="41" t="s">
        <v>75</v>
      </c>
      <c r="E42" s="14">
        <v>-30</v>
      </c>
      <c r="F42" s="14">
        <v>0</v>
      </c>
      <c r="G42" s="14">
        <v>-30</v>
      </c>
      <c r="H42" s="15">
        <v>0</v>
      </c>
      <c r="I42" s="12" t="s">
        <v>20</v>
      </c>
      <c r="J42" s="12"/>
    </row>
    <row r="43" spans="1:13" ht="11.85" customHeight="1" x14ac:dyDescent="0.2">
      <c r="A43" s="12" t="s">
        <v>76</v>
      </c>
      <c r="B43" s="12" t="s">
        <v>77</v>
      </c>
      <c r="C43" s="13">
        <v>45278</v>
      </c>
      <c r="D43" s="12" t="s">
        <v>189</v>
      </c>
      <c r="E43" s="14">
        <v>1555.84</v>
      </c>
      <c r="F43" s="14">
        <v>0</v>
      </c>
      <c r="G43" s="14">
        <v>1555.84</v>
      </c>
      <c r="H43" s="15">
        <v>0</v>
      </c>
      <c r="I43" s="12" t="s">
        <v>26</v>
      </c>
      <c r="J43" s="12"/>
      <c r="K43" s="40" t="s">
        <v>201</v>
      </c>
      <c r="L43" s="29" t="s">
        <v>205</v>
      </c>
      <c r="M43" s="29" t="s">
        <v>206</v>
      </c>
    </row>
    <row r="44" spans="1:13" ht="11.85" customHeight="1" x14ac:dyDescent="0.2">
      <c r="A44" s="12" t="s">
        <v>78</v>
      </c>
      <c r="B44" s="12" t="s">
        <v>79</v>
      </c>
      <c r="C44" s="13">
        <v>45278</v>
      </c>
      <c r="D44" s="12" t="s">
        <v>80</v>
      </c>
      <c r="E44" s="14">
        <v>3</v>
      </c>
      <c r="F44" s="14">
        <v>0</v>
      </c>
      <c r="G44" s="14">
        <v>3</v>
      </c>
      <c r="H44" s="15">
        <v>0</v>
      </c>
      <c r="I44" s="12" t="s">
        <v>26</v>
      </c>
      <c r="J44" s="12"/>
    </row>
    <row r="45" spans="1:13" ht="11.85" customHeight="1" x14ac:dyDescent="0.2">
      <c r="A45" s="12" t="s">
        <v>81</v>
      </c>
      <c r="B45" s="12" t="s">
        <v>82</v>
      </c>
      <c r="C45" s="13">
        <v>45279</v>
      </c>
      <c r="D45" s="12" t="s">
        <v>83</v>
      </c>
      <c r="E45" s="14">
        <v>28.41</v>
      </c>
      <c r="F45" s="14">
        <v>0</v>
      </c>
      <c r="G45" s="14">
        <v>28.41</v>
      </c>
      <c r="H45" s="15">
        <v>0</v>
      </c>
      <c r="I45" s="12" t="s">
        <v>26</v>
      </c>
      <c r="J45" s="12"/>
    </row>
    <row r="46" spans="1:13" ht="11.85" customHeight="1" x14ac:dyDescent="0.2">
      <c r="A46" s="12" t="s">
        <v>18</v>
      </c>
      <c r="B46" s="12" t="s">
        <v>19</v>
      </c>
      <c r="C46" s="13">
        <v>45279</v>
      </c>
      <c r="D46" s="41" t="s">
        <v>190</v>
      </c>
      <c r="E46" s="14">
        <v>-425.7</v>
      </c>
      <c r="F46" s="14">
        <v>0</v>
      </c>
      <c r="G46" s="14">
        <v>-425.7</v>
      </c>
      <c r="H46" s="15">
        <v>0</v>
      </c>
      <c r="I46" s="12" t="s">
        <v>20</v>
      </c>
      <c r="J46" s="12"/>
    </row>
    <row r="47" spans="1:13" ht="11.85" customHeight="1" x14ac:dyDescent="0.2">
      <c r="A47" s="12" t="s">
        <v>18</v>
      </c>
      <c r="B47" s="12" t="s">
        <v>19</v>
      </c>
      <c r="C47" s="13">
        <v>45279</v>
      </c>
      <c r="D47" s="41" t="s">
        <v>191</v>
      </c>
      <c r="E47" s="14">
        <v>-425.7</v>
      </c>
      <c r="F47" s="14">
        <v>0</v>
      </c>
      <c r="G47" s="14">
        <v>-425.7</v>
      </c>
      <c r="H47" s="15">
        <v>0</v>
      </c>
      <c r="I47" s="12" t="s">
        <v>20</v>
      </c>
      <c r="J47" s="12"/>
    </row>
    <row r="48" spans="1:13" ht="11.85" customHeight="1" x14ac:dyDescent="0.2">
      <c r="A48" s="12" t="s">
        <v>84</v>
      </c>
      <c r="B48" s="12" t="s">
        <v>85</v>
      </c>
      <c r="C48" s="13">
        <v>45280</v>
      </c>
      <c r="D48" s="41" t="s">
        <v>192</v>
      </c>
      <c r="E48" s="14">
        <v>-40</v>
      </c>
      <c r="F48" s="14">
        <v>0</v>
      </c>
      <c r="G48" s="14">
        <v>-40</v>
      </c>
      <c r="H48" s="15">
        <v>0</v>
      </c>
      <c r="I48" s="12" t="s">
        <v>26</v>
      </c>
      <c r="J48" s="12"/>
    </row>
    <row r="49" spans="1:13" ht="11.85" customHeight="1" x14ac:dyDescent="0.2">
      <c r="A49" s="12" t="s">
        <v>71</v>
      </c>
      <c r="B49" s="12" t="s">
        <v>72</v>
      </c>
      <c r="C49" s="13">
        <v>45280</v>
      </c>
      <c r="D49" s="41" t="s">
        <v>86</v>
      </c>
      <c r="E49" s="14">
        <v>-16</v>
      </c>
      <c r="F49" s="14">
        <v>0</v>
      </c>
      <c r="G49" s="14">
        <v>-16</v>
      </c>
      <c r="H49" s="15">
        <v>0</v>
      </c>
      <c r="I49" s="12" t="s">
        <v>26</v>
      </c>
      <c r="J49" s="12"/>
    </row>
    <row r="50" spans="1:13" ht="11.85" customHeight="1" x14ac:dyDescent="0.2">
      <c r="A50" s="12" t="s">
        <v>84</v>
      </c>
      <c r="B50" s="12" t="s">
        <v>85</v>
      </c>
      <c r="C50" s="13">
        <v>45281</v>
      </c>
      <c r="D50" s="41" t="s">
        <v>193</v>
      </c>
      <c r="E50" s="14">
        <v>-10</v>
      </c>
      <c r="F50" s="14">
        <v>0</v>
      </c>
      <c r="G50" s="14">
        <v>-10</v>
      </c>
      <c r="H50" s="15">
        <v>0</v>
      </c>
      <c r="I50" s="12" t="s">
        <v>26</v>
      </c>
      <c r="J50" s="12"/>
    </row>
    <row r="51" spans="1:13" ht="11.85" customHeight="1" x14ac:dyDescent="0.2">
      <c r="A51" s="12" t="s">
        <v>87</v>
      </c>
      <c r="B51" s="12" t="s">
        <v>88</v>
      </c>
      <c r="C51" s="13">
        <v>45281</v>
      </c>
      <c r="D51" s="12" t="s">
        <v>194</v>
      </c>
      <c r="E51" s="14">
        <v>213.92</v>
      </c>
      <c r="F51" s="14">
        <v>0</v>
      </c>
      <c r="G51" s="14">
        <v>213.92</v>
      </c>
      <c r="H51" s="15">
        <v>0</v>
      </c>
      <c r="I51" s="12" t="s">
        <v>26</v>
      </c>
      <c r="J51" s="12"/>
    </row>
    <row r="52" spans="1:13" ht="11.85" customHeight="1" x14ac:dyDescent="0.2">
      <c r="A52" s="12" t="s">
        <v>87</v>
      </c>
      <c r="B52" s="12" t="s">
        <v>88</v>
      </c>
      <c r="C52" s="13">
        <v>45281</v>
      </c>
      <c r="D52" s="12" t="s">
        <v>195</v>
      </c>
      <c r="E52" s="14">
        <v>146.41</v>
      </c>
      <c r="F52" s="14">
        <v>0</v>
      </c>
      <c r="G52" s="14">
        <v>146.41</v>
      </c>
      <c r="H52" s="15">
        <v>0</v>
      </c>
      <c r="I52" s="12" t="s">
        <v>26</v>
      </c>
      <c r="J52" s="12"/>
      <c r="K52" s="48"/>
      <c r="L52" s="29"/>
      <c r="M52" s="29"/>
    </row>
    <row r="53" spans="1:13" ht="11.85" customHeight="1" x14ac:dyDescent="0.2">
      <c r="A53" s="12" t="s">
        <v>89</v>
      </c>
      <c r="B53" s="12" t="s">
        <v>90</v>
      </c>
      <c r="C53" s="13">
        <v>45282</v>
      </c>
      <c r="D53" s="12" t="s">
        <v>91</v>
      </c>
      <c r="E53" s="14">
        <v>4.7300000000000004</v>
      </c>
      <c r="F53" s="14">
        <v>0</v>
      </c>
      <c r="G53" s="14">
        <v>4.7300000000000004</v>
      </c>
      <c r="H53" s="15">
        <v>0</v>
      </c>
      <c r="I53" s="12" t="s">
        <v>26</v>
      </c>
      <c r="J53" s="12"/>
      <c r="K53" s="48"/>
      <c r="L53" s="29"/>
      <c r="M53" s="29"/>
    </row>
    <row r="54" spans="1:13" ht="11.85" customHeight="1" x14ac:dyDescent="0.2">
      <c r="A54" s="12" t="s">
        <v>46</v>
      </c>
      <c r="B54" s="12" t="s">
        <v>47</v>
      </c>
      <c r="C54" s="13">
        <v>45288</v>
      </c>
      <c r="D54" s="12" t="s">
        <v>92</v>
      </c>
      <c r="E54" s="14">
        <v>33.6</v>
      </c>
      <c r="F54" s="14">
        <v>0</v>
      </c>
      <c r="G54" s="14">
        <v>33.6</v>
      </c>
      <c r="H54" s="15">
        <v>0</v>
      </c>
      <c r="I54" s="12" t="s">
        <v>26</v>
      </c>
      <c r="J54" s="12"/>
      <c r="K54" s="48"/>
      <c r="L54" s="29"/>
      <c r="M54" s="29"/>
    </row>
    <row r="55" spans="1:13" ht="11.85" customHeight="1" x14ac:dyDescent="0.2">
      <c r="A55" s="12" t="s">
        <v>93</v>
      </c>
      <c r="B55" s="12" t="s">
        <v>94</v>
      </c>
      <c r="C55" s="13">
        <v>45288</v>
      </c>
      <c r="D55" s="12" t="s">
        <v>95</v>
      </c>
      <c r="E55" s="14">
        <v>192</v>
      </c>
      <c r="F55" s="14">
        <v>32</v>
      </c>
      <c r="G55" s="14">
        <v>160</v>
      </c>
      <c r="H55" s="15">
        <v>20</v>
      </c>
      <c r="I55" s="12" t="s">
        <v>17</v>
      </c>
      <c r="J55" s="12"/>
      <c r="K55" s="48"/>
      <c r="L55" s="29"/>
      <c r="M55" s="29"/>
    </row>
    <row r="56" spans="1:13" ht="11.85" customHeight="1" x14ac:dyDescent="0.2">
      <c r="A56" s="12" t="s">
        <v>55</v>
      </c>
      <c r="B56" s="12" t="s">
        <v>56</v>
      </c>
      <c r="C56" s="13">
        <v>45288</v>
      </c>
      <c r="D56" s="12" t="s">
        <v>96</v>
      </c>
      <c r="E56" s="14">
        <v>31.02</v>
      </c>
      <c r="F56" s="14">
        <v>5.17</v>
      </c>
      <c r="G56" s="14">
        <v>25.85</v>
      </c>
      <c r="H56" s="15">
        <v>20</v>
      </c>
      <c r="I56" s="12" t="s">
        <v>17</v>
      </c>
      <c r="J56" s="12"/>
      <c r="K56" s="47"/>
      <c r="L56" s="29"/>
      <c r="M56" s="29"/>
    </row>
    <row r="57" spans="1:13" ht="11.85" customHeight="1" x14ac:dyDescent="0.2">
      <c r="A57" s="12" t="s">
        <v>97</v>
      </c>
      <c r="B57" s="12" t="s">
        <v>98</v>
      </c>
      <c r="C57" s="13">
        <v>45288</v>
      </c>
      <c r="D57" s="12" t="s">
        <v>196</v>
      </c>
      <c r="E57" s="14">
        <v>2596.2800000000002</v>
      </c>
      <c r="F57" s="14">
        <v>0</v>
      </c>
      <c r="G57" s="14">
        <v>2596.2800000000002</v>
      </c>
      <c r="H57" s="15">
        <v>0</v>
      </c>
      <c r="I57" s="12" t="s">
        <v>26</v>
      </c>
      <c r="J57" s="12"/>
      <c r="K57" s="40" t="s">
        <v>201</v>
      </c>
      <c r="L57" s="29" t="s">
        <v>205</v>
      </c>
      <c r="M57" s="29" t="s">
        <v>207</v>
      </c>
    </row>
    <row r="58" spans="1:13" ht="11.85" customHeight="1" x14ac:dyDescent="0.2">
      <c r="A58" s="12" t="s">
        <v>78</v>
      </c>
      <c r="B58" s="12" t="s">
        <v>79</v>
      </c>
      <c r="C58" s="13">
        <v>45289</v>
      </c>
      <c r="D58" s="12" t="s">
        <v>99</v>
      </c>
      <c r="E58" s="14">
        <v>3.3</v>
      </c>
      <c r="F58" s="14">
        <v>0</v>
      </c>
      <c r="G58" s="14">
        <v>3.3</v>
      </c>
      <c r="H58" s="15">
        <v>0</v>
      </c>
      <c r="I58" s="12" t="s">
        <v>26</v>
      </c>
      <c r="J58" s="12"/>
    </row>
    <row r="59" spans="1:13" ht="11.85" customHeight="1" x14ac:dyDescent="0.2">
      <c r="A59" s="12" t="s">
        <v>100</v>
      </c>
      <c r="B59" s="12" t="s">
        <v>101</v>
      </c>
      <c r="C59" s="13">
        <v>45291</v>
      </c>
      <c r="D59" s="41" t="s">
        <v>102</v>
      </c>
      <c r="E59" s="14">
        <v>-2575.7800000000002</v>
      </c>
      <c r="F59" s="14">
        <v>0</v>
      </c>
      <c r="G59" s="14">
        <v>-2575.7800000000002</v>
      </c>
      <c r="H59" s="15">
        <v>0</v>
      </c>
      <c r="I59" s="12" t="s">
        <v>26</v>
      </c>
      <c r="J59" s="12"/>
      <c r="K59" s="48"/>
      <c r="L59" s="29"/>
      <c r="M59" s="29"/>
    </row>
    <row r="60" spans="1:13" ht="11.85" customHeight="1" x14ac:dyDescent="0.2">
      <c r="A60" s="12" t="s">
        <v>87</v>
      </c>
      <c r="B60" s="12" t="s">
        <v>88</v>
      </c>
      <c r="C60" s="13">
        <v>45291</v>
      </c>
      <c r="D60" s="42" t="s">
        <v>103</v>
      </c>
      <c r="E60" s="14">
        <v>-360.33</v>
      </c>
      <c r="F60" s="14">
        <v>0</v>
      </c>
      <c r="G60" s="14">
        <v>-360.33</v>
      </c>
      <c r="H60" s="15">
        <v>0</v>
      </c>
      <c r="I60" s="12" t="s">
        <v>26</v>
      </c>
      <c r="J60" s="12"/>
    </row>
    <row r="61" spans="1:13" ht="11.85" customHeight="1" x14ac:dyDescent="0.2">
      <c r="A61" s="12" t="s">
        <v>97</v>
      </c>
      <c r="B61" s="12" t="s">
        <v>98</v>
      </c>
      <c r="C61" s="13">
        <v>45291</v>
      </c>
      <c r="D61" s="42" t="s">
        <v>104</v>
      </c>
      <c r="E61" s="14">
        <v>-4140.95</v>
      </c>
      <c r="F61" s="14">
        <v>0</v>
      </c>
      <c r="G61" s="14">
        <v>-4140.95</v>
      </c>
      <c r="H61" s="15">
        <v>0</v>
      </c>
      <c r="I61" s="12" t="s">
        <v>26</v>
      </c>
      <c r="J61" s="12"/>
    </row>
    <row r="62" spans="1:13" ht="11.85" customHeight="1" x14ac:dyDescent="0.2">
      <c r="A62" s="12" t="s">
        <v>76</v>
      </c>
      <c r="B62" s="12" t="s">
        <v>77</v>
      </c>
      <c r="C62" s="13">
        <v>45291</v>
      </c>
      <c r="D62" s="42" t="s">
        <v>105</v>
      </c>
      <c r="E62" s="14">
        <v>-1555.84</v>
      </c>
      <c r="F62" s="14">
        <v>0</v>
      </c>
      <c r="G62" s="14">
        <v>-1555.84</v>
      </c>
      <c r="H62" s="15">
        <v>0</v>
      </c>
      <c r="I62" s="12" t="s">
        <v>26</v>
      </c>
      <c r="J62" s="12"/>
    </row>
    <row r="63" spans="1:13" ht="11.85" customHeight="1" x14ac:dyDescent="0.2">
      <c r="A63" s="12" t="s">
        <v>106</v>
      </c>
      <c r="B63" s="12" t="s">
        <v>107</v>
      </c>
      <c r="C63" s="13">
        <v>45291</v>
      </c>
      <c r="D63" s="42" t="s">
        <v>108</v>
      </c>
      <c r="E63" s="14">
        <v>5318.46</v>
      </c>
      <c r="F63" s="14">
        <v>0</v>
      </c>
      <c r="G63" s="14">
        <v>5318.46</v>
      </c>
      <c r="H63" s="15">
        <v>0</v>
      </c>
      <c r="I63" s="12" t="s">
        <v>26</v>
      </c>
      <c r="J63" s="12"/>
    </row>
    <row r="64" spans="1:13" ht="11.85" customHeight="1" x14ac:dyDescent="0.2">
      <c r="A64" s="12" t="s">
        <v>106</v>
      </c>
      <c r="B64" s="12" t="s">
        <v>107</v>
      </c>
      <c r="C64" s="13">
        <v>45291</v>
      </c>
      <c r="D64" s="42" t="s">
        <v>109</v>
      </c>
      <c r="E64" s="14">
        <v>524.74</v>
      </c>
      <c r="F64" s="14">
        <v>0</v>
      </c>
      <c r="G64" s="14">
        <v>524.74</v>
      </c>
      <c r="H64" s="15">
        <v>0</v>
      </c>
      <c r="I64" s="12" t="s">
        <v>26</v>
      </c>
      <c r="J64" s="12"/>
    </row>
    <row r="65" spans="1:13" ht="11.85" customHeight="1" x14ac:dyDescent="0.2">
      <c r="A65" s="12" t="s">
        <v>110</v>
      </c>
      <c r="B65" s="12" t="s">
        <v>111</v>
      </c>
      <c r="C65" s="13">
        <v>45291</v>
      </c>
      <c r="D65" s="42" t="s">
        <v>112</v>
      </c>
      <c r="E65" s="14">
        <v>213.92</v>
      </c>
      <c r="F65" s="14">
        <v>0</v>
      </c>
      <c r="G65" s="14">
        <v>213.92</v>
      </c>
      <c r="H65" s="15">
        <v>0</v>
      </c>
      <c r="I65" s="12" t="s">
        <v>26</v>
      </c>
      <c r="J65" s="12"/>
    </row>
    <row r="66" spans="1:13" ht="11.85" customHeight="1" x14ac:dyDescent="0.2">
      <c r="A66" s="12" t="s">
        <v>78</v>
      </c>
      <c r="B66" s="12" t="s">
        <v>79</v>
      </c>
      <c r="C66" s="13">
        <v>45291</v>
      </c>
      <c r="D66" s="12" t="s">
        <v>113</v>
      </c>
      <c r="E66" s="14">
        <v>18</v>
      </c>
      <c r="F66" s="14">
        <v>0</v>
      </c>
      <c r="G66" s="14">
        <v>18</v>
      </c>
      <c r="H66" s="15">
        <v>0</v>
      </c>
      <c r="I66" s="12" t="s">
        <v>26</v>
      </c>
      <c r="J66" s="12"/>
    </row>
    <row r="67" spans="1:13" ht="11.85" customHeight="1" x14ac:dyDescent="0.2">
      <c r="A67" s="12" t="s">
        <v>78</v>
      </c>
      <c r="B67" s="12" t="s">
        <v>79</v>
      </c>
      <c r="C67" s="13">
        <v>45291</v>
      </c>
      <c r="D67" s="12" t="s">
        <v>197</v>
      </c>
      <c r="E67" s="14">
        <v>20.100000000000001</v>
      </c>
      <c r="F67" s="14">
        <v>0</v>
      </c>
      <c r="G67" s="14">
        <v>20.100000000000001</v>
      </c>
      <c r="H67" s="15">
        <v>0</v>
      </c>
      <c r="I67" s="12" t="s">
        <v>26</v>
      </c>
      <c r="J67" s="12"/>
    </row>
    <row r="68" spans="1:13" ht="11.85" customHeight="1" x14ac:dyDescent="0.2">
      <c r="A68" s="16" t="s">
        <v>114</v>
      </c>
      <c r="B68" s="16"/>
      <c r="C68" s="16"/>
      <c r="D68" s="16"/>
      <c r="E68" s="17">
        <f>SUM(E6:E67)</f>
        <v>475.78000000000043</v>
      </c>
      <c r="F68" s="17">
        <f>SUM(F6:F67)</f>
        <v>288.55</v>
      </c>
      <c r="G68" s="17">
        <f>SUM(G6:G67)</f>
        <v>187.23000000000025</v>
      </c>
      <c r="H68" s="16"/>
      <c r="I68" s="16"/>
      <c r="J68" s="16"/>
    </row>
    <row r="72" spans="1:13" x14ac:dyDescent="0.2">
      <c r="D72" s="43" t="s">
        <v>211</v>
      </c>
      <c r="E72" s="8"/>
      <c r="G72" s="18" t="s">
        <v>208</v>
      </c>
      <c r="J72" s="19">
        <v>10159.969999999999</v>
      </c>
    </row>
    <row r="73" spans="1:13" x14ac:dyDescent="0.2">
      <c r="D73" s="20" t="s">
        <v>115</v>
      </c>
      <c r="E73" s="8"/>
      <c r="F73" s="8"/>
      <c r="G73" s="18" t="s">
        <v>209</v>
      </c>
      <c r="J73" s="21">
        <v>404180.65</v>
      </c>
    </row>
    <row r="74" spans="1:13" x14ac:dyDescent="0.2">
      <c r="D74" s="22" t="s">
        <v>116</v>
      </c>
      <c r="E74" s="8"/>
      <c r="F74" s="8"/>
      <c r="G74" s="18" t="s">
        <v>210</v>
      </c>
      <c r="J74" s="19">
        <v>2491.87</v>
      </c>
      <c r="K74" s="49"/>
    </row>
    <row r="75" spans="1:13" ht="13.2" x14ac:dyDescent="0.2">
      <c r="D75" s="24" t="s">
        <v>117</v>
      </c>
      <c r="E75" s="8"/>
      <c r="F75" s="8">
        <v>1</v>
      </c>
      <c r="G75" s="25" t="s">
        <v>118</v>
      </c>
      <c r="J75" s="26">
        <f>SUM(J72:J74)</f>
        <v>416832.49</v>
      </c>
      <c r="K75" s="49"/>
    </row>
    <row r="76" spans="1:13" x14ac:dyDescent="0.2">
      <c r="D76" s="27" t="s">
        <v>119</v>
      </c>
      <c r="E76" s="8"/>
      <c r="F76" s="8"/>
      <c r="G76" s="8"/>
      <c r="J76" s="8"/>
    </row>
    <row r="77" spans="1:13" x14ac:dyDescent="0.2">
      <c r="D77" s="28" t="s">
        <v>120</v>
      </c>
      <c r="E77" s="8"/>
      <c r="F77" s="29"/>
      <c r="G77" s="8" t="s">
        <v>121</v>
      </c>
      <c r="J77" s="8"/>
    </row>
    <row r="78" spans="1:13" ht="13.2" x14ac:dyDescent="0.2">
      <c r="E78" s="8"/>
      <c r="F78" s="8" t="s">
        <v>122</v>
      </c>
      <c r="G78" s="25" t="s">
        <v>123</v>
      </c>
      <c r="J78" s="8"/>
      <c r="K78" s="50" t="s">
        <v>124</v>
      </c>
      <c r="M78" s="49"/>
    </row>
    <row r="79" spans="1:13" x14ac:dyDescent="0.2">
      <c r="D79" s="8"/>
      <c r="E79" s="8"/>
      <c r="F79" s="30" t="s">
        <v>125</v>
      </c>
      <c r="G79" s="8" t="s">
        <v>126</v>
      </c>
      <c r="J79" s="31">
        <v>5673</v>
      </c>
      <c r="K79" s="50" t="s">
        <v>127</v>
      </c>
    </row>
    <row r="80" spans="1:13" x14ac:dyDescent="0.2">
      <c r="D80" s="8"/>
      <c r="E80" s="8"/>
      <c r="F80" s="30" t="s">
        <v>128</v>
      </c>
      <c r="G80" s="8" t="s">
        <v>129</v>
      </c>
      <c r="J80" s="31">
        <v>108972.7</v>
      </c>
      <c r="K80" s="50" t="s">
        <v>127</v>
      </c>
    </row>
    <row r="81" spans="4:11" x14ac:dyDescent="0.2">
      <c r="D81" s="8"/>
      <c r="E81" s="8"/>
      <c r="F81" s="30" t="s">
        <v>130</v>
      </c>
      <c r="G81" s="8" t="s">
        <v>131</v>
      </c>
      <c r="J81" s="31">
        <v>37500</v>
      </c>
      <c r="K81" s="50" t="s">
        <v>127</v>
      </c>
    </row>
    <row r="82" spans="4:11" x14ac:dyDescent="0.2">
      <c r="D82" s="8"/>
      <c r="E82" s="8"/>
      <c r="F82" s="30" t="s">
        <v>132</v>
      </c>
      <c r="G82" s="8" t="s">
        <v>133</v>
      </c>
      <c r="J82" s="31">
        <v>37500</v>
      </c>
      <c r="K82" s="50" t="s">
        <v>127</v>
      </c>
    </row>
    <row r="83" spans="4:11" x14ac:dyDescent="0.2">
      <c r="D83" s="8"/>
      <c r="E83" s="8"/>
      <c r="F83" s="30" t="s">
        <v>134</v>
      </c>
      <c r="G83" s="8" t="s">
        <v>135</v>
      </c>
      <c r="J83" s="32">
        <f>10000-2711.29</f>
        <v>7288.71</v>
      </c>
      <c r="K83" s="50" t="s">
        <v>127</v>
      </c>
    </row>
    <row r="84" spans="4:11" x14ac:dyDescent="0.2">
      <c r="D84" s="8"/>
      <c r="E84" s="8"/>
      <c r="F84" s="30" t="s">
        <v>136</v>
      </c>
      <c r="G84" s="8" t="s">
        <v>137</v>
      </c>
      <c r="J84" s="32">
        <f>4669-320</f>
        <v>4349</v>
      </c>
      <c r="K84" s="50" t="s">
        <v>127</v>
      </c>
    </row>
    <row r="85" spans="4:11" x14ac:dyDescent="0.2">
      <c r="D85" s="8"/>
      <c r="E85" s="8"/>
      <c r="F85" s="30" t="s">
        <v>138</v>
      </c>
      <c r="G85" s="8" t="s">
        <v>139</v>
      </c>
      <c r="J85" s="33">
        <f>3200+3700</f>
        <v>6900</v>
      </c>
      <c r="K85" s="50" t="s">
        <v>127</v>
      </c>
    </row>
    <row r="86" spans="4:11" x14ac:dyDescent="0.2">
      <c r="D86" s="8"/>
      <c r="E86" s="8"/>
      <c r="F86" s="30" t="s">
        <v>140</v>
      </c>
      <c r="G86" s="8" t="s">
        <v>141</v>
      </c>
      <c r="J86" s="31">
        <v>1000</v>
      </c>
      <c r="K86" s="50" t="s">
        <v>127</v>
      </c>
    </row>
    <row r="87" spans="4:11" x14ac:dyDescent="0.2">
      <c r="D87" s="8"/>
      <c r="E87" s="8"/>
      <c r="F87" s="30" t="s">
        <v>142</v>
      </c>
      <c r="G87" s="8" t="s">
        <v>143</v>
      </c>
      <c r="J87" s="31">
        <v>12000</v>
      </c>
      <c r="K87" s="50" t="s">
        <v>127</v>
      </c>
    </row>
    <row r="88" spans="4:11" x14ac:dyDescent="0.2">
      <c r="D88" s="8"/>
      <c r="E88" s="8"/>
      <c r="F88" s="30" t="s">
        <v>144</v>
      </c>
      <c r="G88" s="8" t="s">
        <v>145</v>
      </c>
      <c r="J88" s="31">
        <v>12000</v>
      </c>
      <c r="K88" s="51" t="s">
        <v>127</v>
      </c>
    </row>
    <row r="89" spans="4:11" x14ac:dyDescent="0.2">
      <c r="D89" s="8"/>
      <c r="E89" s="8"/>
      <c r="F89" s="34" t="s">
        <v>146</v>
      </c>
      <c r="G89" s="18" t="s">
        <v>147</v>
      </c>
      <c r="J89" s="31">
        <f>500+1000</f>
        <v>1500</v>
      </c>
      <c r="K89" s="51" t="s">
        <v>127</v>
      </c>
    </row>
    <row r="90" spans="4:11" x14ac:dyDescent="0.2">
      <c r="D90" s="8"/>
      <c r="E90" s="8"/>
      <c r="F90" s="34" t="s">
        <v>148</v>
      </c>
      <c r="G90" s="18" t="s">
        <v>149</v>
      </c>
      <c r="H90" s="23"/>
      <c r="I90" s="23"/>
      <c r="J90" s="35">
        <f>450+50</f>
        <v>500</v>
      </c>
      <c r="K90" s="80" t="s">
        <v>251</v>
      </c>
    </row>
    <row r="91" spans="4:11" x14ac:dyDescent="0.2">
      <c r="D91" s="8"/>
      <c r="E91" s="8"/>
      <c r="F91" s="34" t="s">
        <v>150</v>
      </c>
      <c r="G91" s="18" t="s">
        <v>151</v>
      </c>
      <c r="H91" s="23"/>
      <c r="I91" s="23"/>
      <c r="J91" s="33">
        <v>62030.3</v>
      </c>
      <c r="K91" s="51" t="s">
        <v>127</v>
      </c>
    </row>
    <row r="92" spans="4:11" ht="13.2" x14ac:dyDescent="0.2">
      <c r="D92" s="8"/>
      <c r="E92" s="8"/>
      <c r="F92" s="36">
        <v>2</v>
      </c>
      <c r="G92" s="36" t="s">
        <v>153</v>
      </c>
      <c r="J92" s="37">
        <f>SUM(J79:J91)</f>
        <v>297213.71000000002</v>
      </c>
      <c r="K92" s="50" t="s">
        <v>154</v>
      </c>
    </row>
    <row r="93" spans="4:11" x14ac:dyDescent="0.2">
      <c r="D93" s="8"/>
      <c r="E93" s="8"/>
      <c r="F93" s="8"/>
      <c r="G93" s="8"/>
      <c r="J93" s="31" t="s">
        <v>121</v>
      </c>
      <c r="K93" s="50"/>
    </row>
    <row r="94" spans="4:11" ht="13.2" x14ac:dyDescent="0.2">
      <c r="F94" s="36">
        <v>3</v>
      </c>
      <c r="G94" s="36" t="s">
        <v>155</v>
      </c>
      <c r="J94" s="26">
        <f>J75-J92</f>
        <v>119618.77999999997</v>
      </c>
      <c r="K94" s="50" t="s">
        <v>156</v>
      </c>
    </row>
    <row r="95" spans="4:11" ht="13.2" x14ac:dyDescent="0.2">
      <c r="F95" s="36">
        <v>4</v>
      </c>
      <c r="G95" s="36" t="s">
        <v>157</v>
      </c>
      <c r="J95" s="37">
        <f>J92+J94</f>
        <v>416832.49</v>
      </c>
      <c r="K95" s="50" t="s">
        <v>158</v>
      </c>
    </row>
    <row r="96" spans="4:11" x14ac:dyDescent="0.2">
      <c r="K96" s="50"/>
    </row>
    <row r="97" spans="11:11" x14ac:dyDescent="0.2">
      <c r="K97" s="50"/>
    </row>
  </sheetData>
  <phoneticPr fontId="12" type="noConversion"/>
  <pageMargins left="0.7" right="0.7" top="0.75" bottom="0.75" header="0.3" footer="0.3"/>
  <pageSetup paperSize="9" fitToWidth="0" fitToHeight="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7D3A3-9D91-46F8-A505-ABA5F90C8836}">
  <dimension ref="A1:G48"/>
  <sheetViews>
    <sheetView workbookViewId="0">
      <selection activeCell="E27" sqref="E27:E28"/>
    </sheetView>
  </sheetViews>
  <sheetFormatPr defaultRowHeight="11.4" x14ac:dyDescent="0.2"/>
  <cols>
    <col min="1" max="1" width="11.5" style="55" bestFit="1" customWidth="1"/>
    <col min="2" max="2" width="33.25" style="55" bestFit="1" customWidth="1"/>
    <col min="3" max="3" width="10.875" style="55" bestFit="1" customWidth="1"/>
    <col min="4" max="4" width="2" style="55" customWidth="1"/>
    <col min="5" max="6" width="9" style="55"/>
    <col min="7" max="7" width="10.875" style="55" bestFit="1" customWidth="1"/>
    <col min="8" max="16384" width="9" style="55"/>
  </cols>
  <sheetData>
    <row r="1" spans="1:6" ht="12" x14ac:dyDescent="0.2">
      <c r="A1" s="52" t="s">
        <v>212</v>
      </c>
      <c r="B1" s="53" t="s">
        <v>123</v>
      </c>
      <c r="C1" s="52"/>
      <c r="D1" s="52"/>
      <c r="E1" s="52" t="s">
        <v>213</v>
      </c>
      <c r="F1" s="54"/>
    </row>
    <row r="2" spans="1:6" x14ac:dyDescent="0.2">
      <c r="A2" s="56" t="s">
        <v>125</v>
      </c>
      <c r="B2" s="57" t="s">
        <v>126</v>
      </c>
      <c r="C2" s="58">
        <v>5673</v>
      </c>
      <c r="D2" s="52"/>
      <c r="E2" s="59" t="s">
        <v>214</v>
      </c>
      <c r="F2" s="54"/>
    </row>
    <row r="3" spans="1:6" x14ac:dyDescent="0.2">
      <c r="A3" s="56" t="s">
        <v>128</v>
      </c>
      <c r="B3" s="57" t="s">
        <v>129</v>
      </c>
      <c r="C3" s="58">
        <v>108972.7</v>
      </c>
      <c r="D3" s="57"/>
      <c r="E3" s="59" t="s">
        <v>214</v>
      </c>
      <c r="F3" s="54"/>
    </row>
    <row r="4" spans="1:6" x14ac:dyDescent="0.2">
      <c r="A4" s="56" t="s">
        <v>130</v>
      </c>
      <c r="B4" s="52" t="s">
        <v>131</v>
      </c>
      <c r="C4" s="58">
        <v>37500</v>
      </c>
      <c r="D4" s="52"/>
      <c r="E4" s="59" t="s">
        <v>214</v>
      </c>
      <c r="F4" s="54"/>
    </row>
    <row r="5" spans="1:6" x14ac:dyDescent="0.2">
      <c r="A5" s="56" t="s">
        <v>132</v>
      </c>
      <c r="B5" s="52" t="s">
        <v>133</v>
      </c>
      <c r="C5" s="58">
        <v>37500</v>
      </c>
      <c r="D5" s="52"/>
      <c r="E5" s="59" t="s">
        <v>214</v>
      </c>
      <c r="F5" s="52"/>
    </row>
    <row r="6" spans="1:6" x14ac:dyDescent="0.2">
      <c r="A6" s="56" t="s">
        <v>134</v>
      </c>
      <c r="B6" s="52" t="s">
        <v>135</v>
      </c>
      <c r="C6" s="58">
        <v>10000</v>
      </c>
      <c r="D6" s="52"/>
      <c r="E6" s="59" t="s">
        <v>214</v>
      </c>
      <c r="F6" s="52"/>
    </row>
    <row r="7" spans="1:6" x14ac:dyDescent="0.2">
      <c r="A7" s="56" t="s">
        <v>136</v>
      </c>
      <c r="B7" s="52" t="s">
        <v>137</v>
      </c>
      <c r="C7" s="58">
        <v>0</v>
      </c>
      <c r="D7" s="52"/>
      <c r="E7" s="59" t="s">
        <v>215</v>
      </c>
      <c r="F7" s="52"/>
    </row>
    <row r="8" spans="1:6" x14ac:dyDescent="0.2">
      <c r="A8" s="56" t="s">
        <v>138</v>
      </c>
      <c r="B8" s="52" t="s">
        <v>139</v>
      </c>
      <c r="C8" s="58">
        <v>3200</v>
      </c>
      <c r="D8" s="52"/>
      <c r="E8" s="59" t="s">
        <v>214</v>
      </c>
      <c r="F8" s="54"/>
    </row>
    <row r="9" spans="1:6" x14ac:dyDescent="0.2">
      <c r="A9" s="56" t="s">
        <v>140</v>
      </c>
      <c r="B9" s="52" t="s">
        <v>141</v>
      </c>
      <c r="C9" s="58">
        <v>1000</v>
      </c>
      <c r="D9" s="52"/>
      <c r="E9" s="59" t="s">
        <v>214</v>
      </c>
      <c r="F9" s="54"/>
    </row>
    <row r="10" spans="1:6" x14ac:dyDescent="0.2">
      <c r="A10" s="56" t="s">
        <v>142</v>
      </c>
      <c r="B10" s="52" t="s">
        <v>143</v>
      </c>
      <c r="C10" s="58">
        <v>12000</v>
      </c>
      <c r="D10" s="52"/>
      <c r="E10" s="59" t="s">
        <v>214</v>
      </c>
      <c r="F10" s="54"/>
    </row>
    <row r="11" spans="1:6" x14ac:dyDescent="0.2">
      <c r="A11" s="56" t="s">
        <v>144</v>
      </c>
      <c r="B11" s="52" t="s">
        <v>145</v>
      </c>
      <c r="C11" s="58">
        <v>12000</v>
      </c>
      <c r="D11" s="52"/>
      <c r="E11" s="59" t="s">
        <v>214</v>
      </c>
      <c r="F11" s="52"/>
    </row>
    <row r="12" spans="1:6" x14ac:dyDescent="0.2">
      <c r="A12" s="52">
        <v>2</v>
      </c>
      <c r="B12" s="52" t="s">
        <v>153</v>
      </c>
      <c r="C12" s="58">
        <f>SUM(C2:C11)</f>
        <v>227845.7</v>
      </c>
      <c r="D12" s="52"/>
      <c r="E12" s="52" t="s">
        <v>154</v>
      </c>
      <c r="F12" s="52"/>
    </row>
    <row r="14" spans="1:6" x14ac:dyDescent="0.2">
      <c r="A14" s="56" t="s">
        <v>216</v>
      </c>
      <c r="B14" s="52" t="s">
        <v>135</v>
      </c>
      <c r="C14" s="60">
        <v>9743.34</v>
      </c>
      <c r="D14" s="52"/>
      <c r="E14" s="59" t="s">
        <v>217</v>
      </c>
      <c r="F14" s="54"/>
    </row>
    <row r="15" spans="1:6" x14ac:dyDescent="0.2">
      <c r="A15" s="56" t="s">
        <v>218</v>
      </c>
      <c r="B15" s="52" t="s">
        <v>135</v>
      </c>
      <c r="C15" s="60">
        <v>8918.7100000000009</v>
      </c>
      <c r="E15" s="59" t="s">
        <v>219</v>
      </c>
    </row>
    <row r="16" spans="1:6" x14ac:dyDescent="0.2">
      <c r="A16" s="56" t="s">
        <v>220</v>
      </c>
      <c r="B16" s="52" t="s">
        <v>127</v>
      </c>
      <c r="C16" s="60"/>
      <c r="E16" s="59"/>
    </row>
    <row r="17" spans="1:6" x14ac:dyDescent="0.2">
      <c r="A17" s="56" t="s">
        <v>221</v>
      </c>
      <c r="B17" s="52" t="s">
        <v>127</v>
      </c>
      <c r="C17" s="60"/>
      <c r="E17" s="59"/>
    </row>
    <row r="18" spans="1:6" x14ac:dyDescent="0.2">
      <c r="A18" s="56" t="s">
        <v>222</v>
      </c>
      <c r="B18" s="52" t="s">
        <v>135</v>
      </c>
      <c r="C18" s="60">
        <v>7288.7100000000009</v>
      </c>
      <c r="E18" s="59" t="s">
        <v>223</v>
      </c>
    </row>
    <row r="19" spans="1:6" x14ac:dyDescent="0.2">
      <c r="A19" s="56" t="s">
        <v>222</v>
      </c>
      <c r="B19" s="52" t="s">
        <v>139</v>
      </c>
      <c r="C19" s="60">
        <f>3200+3700</f>
        <v>6900</v>
      </c>
      <c r="E19" s="61" t="s">
        <v>224</v>
      </c>
      <c r="F19" s="61"/>
    </row>
    <row r="20" spans="1:6" x14ac:dyDescent="0.2">
      <c r="A20" s="56" t="s">
        <v>222</v>
      </c>
      <c r="B20" s="52" t="s">
        <v>147</v>
      </c>
      <c r="C20" s="60">
        <f>500+1000</f>
        <v>1500</v>
      </c>
      <c r="E20" s="61" t="s">
        <v>225</v>
      </c>
    </row>
    <row r="21" spans="1:6" x14ac:dyDescent="0.2">
      <c r="A21" s="56" t="s">
        <v>226</v>
      </c>
      <c r="B21" s="52" t="s">
        <v>137</v>
      </c>
      <c r="C21" s="60">
        <f>4669-320</f>
        <v>4349</v>
      </c>
      <c r="D21" s="61"/>
      <c r="E21" s="61" t="s">
        <v>227</v>
      </c>
    </row>
    <row r="22" spans="1:6" x14ac:dyDescent="0.2">
      <c r="A22" s="56" t="s">
        <v>228</v>
      </c>
      <c r="B22" s="52" t="s">
        <v>149</v>
      </c>
      <c r="C22" s="60">
        <v>750</v>
      </c>
      <c r="E22" s="59" t="s">
        <v>229</v>
      </c>
    </row>
    <row r="23" spans="1:6" x14ac:dyDescent="0.2">
      <c r="A23" s="56" t="s">
        <v>228</v>
      </c>
      <c r="B23" s="52" t="s">
        <v>151</v>
      </c>
      <c r="C23" s="60">
        <v>62030.3</v>
      </c>
      <c r="E23" s="59" t="s">
        <v>152</v>
      </c>
    </row>
    <row r="24" spans="1:6" x14ac:dyDescent="0.2">
      <c r="A24" s="56" t="s">
        <v>252</v>
      </c>
      <c r="B24" s="52" t="s">
        <v>149</v>
      </c>
      <c r="C24" s="35">
        <f>450+50</f>
        <v>500</v>
      </c>
      <c r="E24" s="80" t="s">
        <v>251</v>
      </c>
    </row>
    <row r="25" spans="1:6" x14ac:dyDescent="0.2">
      <c r="A25" s="56"/>
      <c r="B25" s="52"/>
      <c r="C25" s="60"/>
      <c r="E25" s="59"/>
    </row>
    <row r="26" spans="1:6" x14ac:dyDescent="0.2">
      <c r="A26" s="56"/>
      <c r="B26" s="52"/>
      <c r="C26" s="60"/>
      <c r="E26" s="59"/>
    </row>
    <row r="27" spans="1:6" x14ac:dyDescent="0.2">
      <c r="A27" s="56"/>
      <c r="B27" s="52"/>
      <c r="C27" s="60"/>
      <c r="E27" s="59"/>
    </row>
    <row r="28" spans="1:6" x14ac:dyDescent="0.2">
      <c r="A28" s="56"/>
      <c r="B28" s="52"/>
      <c r="C28" s="60"/>
      <c r="E28" s="59"/>
    </row>
    <row r="29" spans="1:6" x14ac:dyDescent="0.2">
      <c r="A29" s="56"/>
      <c r="B29" s="52"/>
      <c r="C29" s="60"/>
      <c r="E29" s="59"/>
    </row>
    <row r="30" spans="1:6" x14ac:dyDescent="0.2">
      <c r="A30" s="56"/>
      <c r="B30" s="52"/>
      <c r="C30" s="60"/>
      <c r="E30" s="59"/>
    </row>
    <row r="31" spans="1:6" x14ac:dyDescent="0.2">
      <c r="A31" s="56"/>
      <c r="B31" s="52"/>
      <c r="C31" s="60"/>
      <c r="E31" s="59"/>
    </row>
    <row r="32" spans="1:6" x14ac:dyDescent="0.2">
      <c r="A32" s="56"/>
      <c r="B32" s="52"/>
      <c r="C32" s="60"/>
      <c r="E32" s="59"/>
    </row>
    <row r="33" spans="1:7" x14ac:dyDescent="0.2">
      <c r="A33" s="56"/>
      <c r="B33" s="52"/>
      <c r="C33" s="60"/>
      <c r="E33" s="59"/>
    </row>
    <row r="34" spans="1:7" x14ac:dyDescent="0.2">
      <c r="A34" s="56"/>
      <c r="B34" s="52"/>
      <c r="C34" s="60"/>
      <c r="E34" s="59"/>
    </row>
    <row r="35" spans="1:7" x14ac:dyDescent="0.2">
      <c r="A35" s="56"/>
      <c r="B35" s="52"/>
      <c r="C35" s="60"/>
      <c r="E35" s="59"/>
    </row>
    <row r="36" spans="1:7" x14ac:dyDescent="0.2">
      <c r="A36" s="56"/>
      <c r="B36" s="52"/>
      <c r="C36" s="60"/>
      <c r="E36" s="59"/>
    </row>
    <row r="37" spans="1:7" x14ac:dyDescent="0.2">
      <c r="A37" s="56"/>
      <c r="B37" s="52"/>
      <c r="C37" s="60"/>
      <c r="E37" s="59"/>
    </row>
    <row r="38" spans="1:7" x14ac:dyDescent="0.2">
      <c r="A38" s="56"/>
      <c r="B38" s="52"/>
      <c r="C38" s="60"/>
      <c r="E38" s="59"/>
    </row>
    <row r="39" spans="1:7" x14ac:dyDescent="0.2">
      <c r="A39" s="56"/>
      <c r="B39" s="52"/>
      <c r="C39" s="60"/>
      <c r="E39" s="59"/>
    </row>
    <row r="40" spans="1:7" x14ac:dyDescent="0.2">
      <c r="A40" s="56"/>
      <c r="B40" s="52"/>
      <c r="C40" s="60"/>
      <c r="E40" s="59"/>
    </row>
    <row r="41" spans="1:7" x14ac:dyDescent="0.2">
      <c r="A41" s="56"/>
      <c r="B41" s="52"/>
      <c r="C41" s="60"/>
      <c r="E41" s="59"/>
    </row>
    <row r="42" spans="1:7" x14ac:dyDescent="0.2">
      <c r="A42" s="56"/>
      <c r="B42" s="52"/>
      <c r="C42" s="60"/>
      <c r="E42" s="59"/>
    </row>
    <row r="43" spans="1:7" x14ac:dyDescent="0.2">
      <c r="A43" s="56"/>
      <c r="B43" s="52"/>
      <c r="C43" s="60"/>
      <c r="E43" s="59"/>
    </row>
    <row r="44" spans="1:7" x14ac:dyDescent="0.2">
      <c r="A44" s="56"/>
      <c r="B44" s="52"/>
      <c r="C44" s="60"/>
      <c r="E44" s="59"/>
    </row>
    <row r="45" spans="1:7" x14ac:dyDescent="0.2">
      <c r="A45" s="56"/>
      <c r="B45" s="52"/>
      <c r="C45" s="60"/>
      <c r="E45" s="59"/>
    </row>
    <row r="46" spans="1:7" x14ac:dyDescent="0.2">
      <c r="A46" s="56"/>
      <c r="B46" s="52"/>
      <c r="C46" s="60"/>
      <c r="E46" s="59"/>
    </row>
    <row r="47" spans="1:7" x14ac:dyDescent="0.2">
      <c r="A47" s="56"/>
      <c r="B47" s="52"/>
      <c r="C47" s="60"/>
      <c r="E47" s="59"/>
    </row>
    <row r="48" spans="1:7" x14ac:dyDescent="0.2">
      <c r="G48" s="5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08C7A-B60B-4871-935E-84E98A1CD7BD}">
  <dimension ref="A1:I14"/>
  <sheetViews>
    <sheetView workbookViewId="0">
      <selection activeCell="I30" sqref="I30"/>
    </sheetView>
  </sheetViews>
  <sheetFormatPr defaultRowHeight="11.4" x14ac:dyDescent="0.2"/>
  <cols>
    <col min="1" max="1" width="44" style="55" customWidth="1"/>
    <col min="2" max="2" width="12.625" style="55" customWidth="1"/>
    <col min="3" max="3" width="77.875" style="55" customWidth="1"/>
    <col min="4" max="4" width="100" style="55" hidden="1" customWidth="1"/>
    <col min="5" max="5" width="8.875" style="55" customWidth="1"/>
    <col min="6" max="6" width="8.125" style="55" customWidth="1"/>
    <col min="7" max="7" width="19" style="55" customWidth="1"/>
    <col min="8" max="8" width="8.875" style="55" customWidth="1"/>
    <col min="9" max="9" width="7.375" style="55" customWidth="1"/>
    <col min="10" max="16384" width="9" style="55"/>
  </cols>
  <sheetData>
    <row r="1" spans="1:9" s="63" customFormat="1" ht="17.399999999999999" x14ac:dyDescent="0.3">
      <c r="A1" s="62" t="s">
        <v>230</v>
      </c>
      <c r="B1" s="62"/>
      <c r="C1" s="62"/>
      <c r="D1" s="62"/>
      <c r="E1" s="62"/>
      <c r="F1" s="62"/>
      <c r="G1" s="62"/>
      <c r="H1" s="62"/>
      <c r="I1" s="62"/>
    </row>
    <row r="2" spans="1:9" s="65" customFormat="1" ht="15" x14ac:dyDescent="0.25">
      <c r="A2" s="64" t="s">
        <v>1</v>
      </c>
      <c r="B2" s="64"/>
      <c r="C2" s="64"/>
      <c r="D2" s="64"/>
      <c r="E2" s="64"/>
      <c r="F2" s="64"/>
      <c r="G2" s="64"/>
      <c r="H2" s="64"/>
      <c r="I2" s="64"/>
    </row>
    <row r="3" spans="1:9" s="65" customFormat="1" ht="15" x14ac:dyDescent="0.25">
      <c r="A3" s="64" t="s">
        <v>231</v>
      </c>
      <c r="B3" s="64"/>
      <c r="C3" s="64"/>
      <c r="D3" s="64"/>
      <c r="E3" s="64"/>
      <c r="F3" s="64"/>
      <c r="G3" s="64"/>
      <c r="H3" s="64"/>
      <c r="I3" s="64"/>
    </row>
    <row r="4" spans="1:9" ht="13.35" customHeight="1" x14ac:dyDescent="0.2"/>
    <row r="5" spans="1:9" s="68" customFormat="1" ht="13.2" x14ac:dyDescent="0.25">
      <c r="A5" s="66" t="s">
        <v>5</v>
      </c>
      <c r="B5" s="66" t="s">
        <v>232</v>
      </c>
      <c r="C5" s="66" t="s">
        <v>6</v>
      </c>
      <c r="D5" s="66" t="s">
        <v>7</v>
      </c>
      <c r="E5" s="67" t="s">
        <v>233</v>
      </c>
      <c r="F5" s="67" t="s">
        <v>234</v>
      </c>
      <c r="G5" s="67" t="s">
        <v>235</v>
      </c>
      <c r="H5" s="67" t="s">
        <v>8</v>
      </c>
      <c r="I5" s="67" t="s">
        <v>9</v>
      </c>
    </row>
    <row r="6" spans="1:9" ht="13.35" customHeight="1" x14ac:dyDescent="0.2"/>
    <row r="7" spans="1:9" s="68" customFormat="1" ht="13.2" x14ac:dyDescent="0.25">
      <c r="A7" s="69" t="s">
        <v>236</v>
      </c>
      <c r="B7" s="69"/>
      <c r="C7" s="69"/>
      <c r="D7" s="69"/>
      <c r="E7" s="69"/>
      <c r="F7" s="69"/>
      <c r="G7" s="69"/>
      <c r="H7" s="69"/>
      <c r="I7" s="69"/>
    </row>
    <row r="8" spans="1:9" ht="11.85" customHeight="1" x14ac:dyDescent="0.2">
      <c r="A8" s="70">
        <v>45049</v>
      </c>
      <c r="B8" s="52" t="s">
        <v>237</v>
      </c>
      <c r="C8" s="52" t="s">
        <v>238</v>
      </c>
      <c r="D8" s="52" t="s">
        <v>239</v>
      </c>
      <c r="E8" s="71">
        <v>256.66000000000003</v>
      </c>
      <c r="F8" s="71">
        <v>0</v>
      </c>
      <c r="G8" s="71">
        <f>(E8 - F8)</f>
        <v>256.66000000000003</v>
      </c>
      <c r="H8" s="71">
        <v>307.99</v>
      </c>
      <c r="I8" s="71">
        <v>51.33</v>
      </c>
    </row>
    <row r="9" spans="1:9" ht="34.200000000000003" x14ac:dyDescent="0.2">
      <c r="A9" s="72">
        <v>45099</v>
      </c>
      <c r="B9" s="73" t="s">
        <v>237</v>
      </c>
      <c r="C9" s="74" t="s">
        <v>240</v>
      </c>
      <c r="D9" s="73" t="s">
        <v>241</v>
      </c>
      <c r="E9" s="75">
        <v>824.63</v>
      </c>
      <c r="F9" s="75">
        <v>0</v>
      </c>
      <c r="G9" s="75">
        <f>((G8 + E9) - F9)</f>
        <v>1081.29</v>
      </c>
      <c r="H9" s="75">
        <v>989.56</v>
      </c>
      <c r="I9" s="75">
        <v>164.93</v>
      </c>
    </row>
    <row r="10" spans="1:9" ht="11.85" customHeight="1" x14ac:dyDescent="0.2">
      <c r="A10" s="72">
        <v>45187</v>
      </c>
      <c r="B10" s="73" t="s">
        <v>237</v>
      </c>
      <c r="C10" s="73" t="s">
        <v>242</v>
      </c>
      <c r="D10" s="73" t="s">
        <v>243</v>
      </c>
      <c r="E10" s="75">
        <v>90</v>
      </c>
      <c r="F10" s="75">
        <v>0</v>
      </c>
      <c r="G10" s="75">
        <f>((G9 + E10) - F10)</f>
        <v>1171.29</v>
      </c>
      <c r="H10" s="75">
        <v>108</v>
      </c>
      <c r="I10" s="75">
        <v>18</v>
      </c>
    </row>
    <row r="11" spans="1:9" ht="11.85" customHeight="1" x14ac:dyDescent="0.2">
      <c r="A11" s="72">
        <v>45187</v>
      </c>
      <c r="B11" s="73" t="s">
        <v>237</v>
      </c>
      <c r="C11" s="73" t="s">
        <v>244</v>
      </c>
      <c r="D11" s="73" t="s">
        <v>243</v>
      </c>
      <c r="E11" s="75">
        <v>1540</v>
      </c>
      <c r="F11" s="75">
        <v>0</v>
      </c>
      <c r="G11" s="75">
        <f>((G10 + E11) - F11)</f>
        <v>2711.29</v>
      </c>
      <c r="H11" s="75">
        <v>1848</v>
      </c>
      <c r="I11" s="75">
        <v>308</v>
      </c>
    </row>
    <row r="12" spans="1:9" ht="12" x14ac:dyDescent="0.2">
      <c r="A12" s="76" t="s">
        <v>245</v>
      </c>
      <c r="B12" s="76"/>
      <c r="C12" s="76"/>
      <c r="D12" s="76"/>
      <c r="E12" s="77">
        <f>SUM(E8:E11)</f>
        <v>2711.29</v>
      </c>
      <c r="F12" s="77">
        <f>SUM(F8:F11)</f>
        <v>0</v>
      </c>
      <c r="G12" s="77">
        <f>G11</f>
        <v>2711.29</v>
      </c>
      <c r="H12" s="77">
        <f>SUM(H8:H11)</f>
        <v>3253.55</v>
      </c>
      <c r="I12" s="77">
        <f>SUM(I8:I11)</f>
        <v>542.26</v>
      </c>
    </row>
    <row r="13" spans="1:9" ht="13.35" customHeight="1" x14ac:dyDescent="0.2"/>
    <row r="14" spans="1:9" ht="12" x14ac:dyDescent="0.2">
      <c r="A14" s="78" t="s">
        <v>114</v>
      </c>
      <c r="B14" s="78"/>
      <c r="C14" s="78"/>
      <c r="D14" s="78"/>
      <c r="E14" s="79">
        <f>E12</f>
        <v>2711.29</v>
      </c>
      <c r="F14" s="79">
        <f>F12</f>
        <v>0</v>
      </c>
      <c r="G14" s="79">
        <f>(E14 - F14)</f>
        <v>2711.29</v>
      </c>
      <c r="H14" s="79">
        <f>H12</f>
        <v>3253.55</v>
      </c>
      <c r="I14" s="79">
        <f>I12</f>
        <v>542.26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25B67-3AF7-4DEF-9731-D48BAB51FAE4}">
  <dimension ref="A1:I11"/>
  <sheetViews>
    <sheetView workbookViewId="0">
      <selection activeCell="I30" sqref="I30"/>
    </sheetView>
  </sheetViews>
  <sheetFormatPr defaultRowHeight="11.4" x14ac:dyDescent="0.2"/>
  <cols>
    <col min="1" max="1" width="51.375" style="55" customWidth="1"/>
    <col min="2" max="2" width="12.625" style="55" customWidth="1"/>
    <col min="3" max="3" width="60.25" style="55" customWidth="1"/>
    <col min="4" max="4" width="35.75" style="55" customWidth="1"/>
    <col min="5" max="5" width="7.375" style="55" customWidth="1"/>
    <col min="6" max="6" width="8.125" style="55" customWidth="1"/>
    <col min="7" max="7" width="19" style="55" customWidth="1"/>
    <col min="8" max="8" width="8" style="55" customWidth="1"/>
    <col min="9" max="9" width="6.375" style="55" customWidth="1"/>
    <col min="10" max="16384" width="9" style="55"/>
  </cols>
  <sheetData>
    <row r="1" spans="1:9" s="63" customFormat="1" ht="17.399999999999999" x14ac:dyDescent="0.3">
      <c r="A1" s="62" t="s">
        <v>246</v>
      </c>
      <c r="B1" s="62"/>
      <c r="C1" s="62"/>
      <c r="D1" s="62"/>
      <c r="E1" s="62"/>
      <c r="F1" s="62"/>
      <c r="G1" s="62"/>
      <c r="H1" s="62"/>
      <c r="I1" s="62"/>
    </row>
    <row r="2" spans="1:9" s="65" customFormat="1" ht="15" x14ac:dyDescent="0.25">
      <c r="A2" s="64" t="s">
        <v>1</v>
      </c>
      <c r="B2" s="64"/>
      <c r="C2" s="64"/>
      <c r="D2" s="64"/>
      <c r="E2" s="64"/>
      <c r="F2" s="64"/>
      <c r="G2" s="64"/>
      <c r="H2" s="64"/>
      <c r="I2" s="64"/>
    </row>
    <row r="3" spans="1:9" s="65" customFormat="1" ht="15" x14ac:dyDescent="0.25">
      <c r="A3" s="64" t="s">
        <v>231</v>
      </c>
      <c r="B3" s="64"/>
      <c r="C3" s="64"/>
      <c r="D3" s="64"/>
      <c r="E3" s="64"/>
      <c r="F3" s="64"/>
      <c r="G3" s="64"/>
      <c r="H3" s="64"/>
      <c r="I3" s="64"/>
    </row>
    <row r="4" spans="1:9" ht="13.35" customHeight="1" x14ac:dyDescent="0.2"/>
    <row r="5" spans="1:9" s="68" customFormat="1" ht="13.2" x14ac:dyDescent="0.25">
      <c r="A5" s="66" t="s">
        <v>5</v>
      </c>
      <c r="B5" s="66" t="s">
        <v>232</v>
      </c>
      <c r="C5" s="66" t="s">
        <v>6</v>
      </c>
      <c r="D5" s="66" t="s">
        <v>7</v>
      </c>
      <c r="E5" s="67" t="s">
        <v>233</v>
      </c>
      <c r="F5" s="67" t="s">
        <v>234</v>
      </c>
      <c r="G5" s="67" t="s">
        <v>235</v>
      </c>
      <c r="H5" s="67" t="s">
        <v>8</v>
      </c>
      <c r="I5" s="67" t="s">
        <v>9</v>
      </c>
    </row>
    <row r="6" spans="1:9" ht="13.35" customHeight="1" x14ac:dyDescent="0.2"/>
    <row r="7" spans="1:9" s="68" customFormat="1" ht="13.2" x14ac:dyDescent="0.25">
      <c r="A7" s="69" t="s">
        <v>247</v>
      </c>
      <c r="B7" s="69"/>
      <c r="C7" s="69"/>
      <c r="D7" s="69"/>
      <c r="E7" s="69"/>
      <c r="F7" s="69"/>
      <c r="G7" s="69"/>
      <c r="H7" s="69"/>
      <c r="I7" s="69"/>
    </row>
    <row r="8" spans="1:9" ht="11.85" customHeight="1" x14ac:dyDescent="0.2">
      <c r="A8" s="70">
        <v>45211</v>
      </c>
      <c r="B8" s="52" t="s">
        <v>237</v>
      </c>
      <c r="C8" s="52" t="s">
        <v>248</v>
      </c>
      <c r="D8" s="52" t="s">
        <v>249</v>
      </c>
      <c r="E8" s="71">
        <v>320</v>
      </c>
      <c r="F8" s="71">
        <v>0</v>
      </c>
      <c r="G8" s="71">
        <f>(E8 - F8)</f>
        <v>320</v>
      </c>
      <c r="H8" s="71">
        <v>384</v>
      </c>
      <c r="I8" s="71">
        <v>64</v>
      </c>
    </row>
    <row r="9" spans="1:9" ht="12" x14ac:dyDescent="0.2">
      <c r="A9" s="76" t="s">
        <v>250</v>
      </c>
      <c r="B9" s="76"/>
      <c r="C9" s="76"/>
      <c r="D9" s="76"/>
      <c r="E9" s="77">
        <f>E8</f>
        <v>320</v>
      </c>
      <c r="F9" s="77">
        <f>F8</f>
        <v>0</v>
      </c>
      <c r="G9" s="77">
        <f>G8</f>
        <v>320</v>
      </c>
      <c r="H9" s="77">
        <f>H8</f>
        <v>384</v>
      </c>
      <c r="I9" s="77">
        <f>I8</f>
        <v>64</v>
      </c>
    </row>
    <row r="10" spans="1:9" ht="13.35" customHeight="1" x14ac:dyDescent="0.2"/>
    <row r="11" spans="1:9" ht="12" x14ac:dyDescent="0.2">
      <c r="A11" s="78" t="s">
        <v>114</v>
      </c>
      <c r="B11" s="78"/>
      <c r="C11" s="78"/>
      <c r="D11" s="78"/>
      <c r="E11" s="79">
        <f>E9</f>
        <v>320</v>
      </c>
      <c r="F11" s="79">
        <f>F9</f>
        <v>0</v>
      </c>
      <c r="G11" s="79">
        <f>(E11 - F11)</f>
        <v>320</v>
      </c>
      <c r="H11" s="79">
        <f>H9</f>
        <v>384</v>
      </c>
      <c r="I11" s="79">
        <f>I9</f>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General Ledger Detail</vt:lpstr>
      <vt:lpstr>Audit Trail</vt:lpstr>
      <vt:lpstr>NHP CPC</vt:lpstr>
      <vt:lpstr>NHP Groundwork Grant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ChiseldonPC</dc:creator>
  <cp:lastModifiedBy>Nina Hempstock - RFO &amp; Admin Officer - Chiseldon PC</cp:lastModifiedBy>
  <dcterms:created xsi:type="dcterms:W3CDTF">2024-01-03T14:15:10Z</dcterms:created>
  <dcterms:modified xsi:type="dcterms:W3CDTF">2024-02-20T12:03:50Z</dcterms:modified>
</cp:coreProperties>
</file>