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257" documentId="8_{5B8C0125-4FF7-451B-AC99-A7B0FA24FB40}" xr6:coauthVersionLast="47" xr6:coauthVersionMax="47" xr10:uidLastSave="{F0969C80-7A1A-4066-87B2-F2DF797F62C4}"/>
  <bookViews>
    <workbookView xWindow="-108" yWindow="-108" windowWidth="23256" windowHeight="12456" xr2:uid="{00000000-000D-0000-FFFF-FFFF00000000}"/>
  </bookViews>
  <sheets>
    <sheet name="General Ledger Detail" sheetId="1" r:id="rId1"/>
    <sheet name="Audit Trail" sheetId="2" r:id="rId2"/>
    <sheet name="NHP CPC" sheetId="3" r:id="rId3"/>
    <sheet name="NHP Groundwork Grant" sheetId="4" r:id="rId4"/>
    <sheet name="S137 spen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H11" i="4"/>
  <c r="E11" i="4"/>
  <c r="I9" i="4"/>
  <c r="H9" i="4"/>
  <c r="G9" i="4"/>
  <c r="F9" i="4"/>
  <c r="F11" i="4" s="1"/>
  <c r="G11" i="4" s="1"/>
  <c r="E9" i="4"/>
  <c r="G8" i="4"/>
  <c r="I14" i="3"/>
  <c r="E14" i="3"/>
  <c r="I12" i="3"/>
  <c r="H12" i="3"/>
  <c r="H14" i="3" s="1"/>
  <c r="F12" i="3"/>
  <c r="F14" i="3" s="1"/>
  <c r="E12" i="3"/>
  <c r="G10" i="3"/>
  <c r="G11" i="3" s="1"/>
  <c r="G12" i="3" s="1"/>
  <c r="G9" i="3"/>
  <c r="G8" i="3"/>
  <c r="C21" i="2"/>
  <c r="C20" i="2"/>
  <c r="C19" i="2"/>
  <c r="C12" i="2"/>
  <c r="J130" i="1"/>
  <c r="J126" i="1"/>
  <c r="J125" i="1"/>
  <c r="J124" i="1"/>
  <c r="J133" i="1" s="1"/>
  <c r="J116" i="1"/>
  <c r="J135" i="1" l="1"/>
  <c r="J136" i="1" s="1"/>
  <c r="G14" i="3"/>
  <c r="G109" i="1" l="1"/>
  <c r="F109" i="1"/>
  <c r="E109" i="1"/>
</calcChain>
</file>

<file path=xl/sharedStrings.xml><?xml version="1.0" encoding="utf-8"?>
<sst xmlns="http://schemas.openxmlformats.org/spreadsheetml/2006/main" count="675" uniqueCount="312">
  <si>
    <t>General Ledger Detail</t>
  </si>
  <si>
    <t>Chiseldon Parish Council</t>
  </si>
  <si>
    <t>For the period 1 November 2023 to 30 November 2023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</si>
  <si>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</si>
  <si>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</si>
  <si>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</si>
  <si>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</si>
  <si>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</si>
  <si>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</si>
  <si>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</si>
  <si>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</si>
  <si>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</si>
  <si>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</si>
  <si>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</si>
  <si>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201</t>
  </si>
  <si>
    <t>Environment: Allotments income</t>
  </si>
  <si>
    <t>Allotment annual rent plot 2A</t>
  </si>
  <si>
    <t>No VAT</t>
  </si>
  <si>
    <t>Allotment annual rent plot 7A</t>
  </si>
  <si>
    <t>329</t>
  </si>
  <si>
    <t>Recreation: Waste Collection</t>
  </si>
  <si>
    <t>Rec hall blue wheelie bin container rental per day Sept</t>
  </si>
  <si>
    <t>20% (VAT on Expenses)</t>
  </si>
  <si>
    <t>Allotment annual rent plot 12A</t>
  </si>
  <si>
    <t>210</t>
  </si>
  <si>
    <t>Recreation:Hall Hire income</t>
  </si>
  <si>
    <t>Hall hire on Weds 8th Nov at 10:30 for 1 hr, for dance practice</t>
  </si>
  <si>
    <t>352</t>
  </si>
  <si>
    <t>Environment: Dog and Litter bins</t>
  </si>
  <si>
    <t>351</t>
  </si>
  <si>
    <t>Environment: Hedge Trimming and Grass cutting</t>
  </si>
  <si>
    <t>361</t>
  </si>
  <si>
    <t>Environment:Litter Picking</t>
  </si>
  <si>
    <t>335</t>
  </si>
  <si>
    <t>Recreation: Youth services</t>
  </si>
  <si>
    <t>367</t>
  </si>
  <si>
    <t>EGPA - STORM costs</t>
  </si>
  <si>
    <t>357</t>
  </si>
  <si>
    <t>Environment: Cemetery Maintenance</t>
  </si>
  <si>
    <t>239</t>
  </si>
  <si>
    <t>Marquee Hire Admin Charge</t>
  </si>
  <si>
    <t>373</t>
  </si>
  <si>
    <t>Environment: Handyman Equipment Hire</t>
  </si>
  <si>
    <t>326</t>
  </si>
  <si>
    <t>Recreation: Building Maintenance</t>
  </si>
  <si>
    <t>331</t>
  </si>
  <si>
    <t>Recreation: CVPA general Maintenance</t>
  </si>
  <si>
    <t>354</t>
  </si>
  <si>
    <t>Environment: Building Maintenance</t>
  </si>
  <si>
    <t>360</t>
  </si>
  <si>
    <t>Environment: General Maintenance</t>
  </si>
  <si>
    <t>365</t>
  </si>
  <si>
    <t>EGPA Allotments - costs</t>
  </si>
  <si>
    <t>364</t>
  </si>
  <si>
    <t>EGPA - Village Planter costs</t>
  </si>
  <si>
    <t>S137</t>
  </si>
  <si>
    <t>505</t>
  </si>
  <si>
    <t>Finance: Stationery</t>
  </si>
  <si>
    <t>231</t>
  </si>
  <si>
    <t>Expenditure from funds given as donations for events</t>
  </si>
  <si>
    <t>512</t>
  </si>
  <si>
    <t>Finance: IT - PC, virus, email, domain name &amp; Xero</t>
  </si>
  <si>
    <t>Allotment annual rent plot 5B</t>
  </si>
  <si>
    <t>324</t>
  </si>
  <si>
    <t>Christmas Tree Elec Supply</t>
  </si>
  <si>
    <t>Christmas tree supply standing charge Oct</t>
  </si>
  <si>
    <t>5% (VAT on Expenses)</t>
  </si>
  <si>
    <t>504</t>
  </si>
  <si>
    <t>Finance: Telephone and Broadband</t>
  </si>
  <si>
    <t>Rec Hall hire for 1 hour on Weds 15th Nov at 10:30, for dance practice.</t>
  </si>
  <si>
    <t>348</t>
  </si>
  <si>
    <t>CIL recieved from SBC</t>
  </si>
  <si>
    <t>202</t>
  </si>
  <si>
    <t>Environment:Cemetery income</t>
  </si>
  <si>
    <t>Placement of cremated remains Memorial stone, plot C46 in SHCMG</t>
  </si>
  <si>
    <t>20% (VAT on Income)</t>
  </si>
  <si>
    <t>211</t>
  </si>
  <si>
    <t>Recreation: Football Pitch hire income</t>
  </si>
  <si>
    <t>Chiseldon football Club - Senior football pitch hire per game</t>
  </si>
  <si>
    <t>Chiseldon football Club - Junior football pitch hire per game</t>
  </si>
  <si>
    <t>227</t>
  </si>
  <si>
    <t>Income accounts for donations received</t>
  </si>
  <si>
    <t>Donation from the Sir Calley Memorial Hall Fund for a new defib in Hodson</t>
  </si>
  <si>
    <t>Placement of  burial Memorial Stone, plot N181 at the SHCMG</t>
  </si>
  <si>
    <t>Cemetery maps annual update</t>
  </si>
  <si>
    <t>372</t>
  </si>
  <si>
    <t>EGPA Tree Trimming</t>
  </si>
  <si>
    <t>Allotment annual rent plot 6A</t>
  </si>
  <si>
    <t>363</t>
  </si>
  <si>
    <t>Environment - Water Supply</t>
  </si>
  <si>
    <t>Allotment water</t>
  </si>
  <si>
    <t>Allotment annual rent plot 7B</t>
  </si>
  <si>
    <t>Exempt Income</t>
  </si>
  <si>
    <t>Rec hall hire on Weds 22nd Nov at 11am for 1 hour. Dance practice.</t>
  </si>
  <si>
    <t>334</t>
  </si>
  <si>
    <t>Recreation: Water</t>
  </si>
  <si>
    <t>Rec ground water</t>
  </si>
  <si>
    <t>214</t>
  </si>
  <si>
    <t>Tennis Club Yearly rent</t>
  </si>
  <si>
    <t>Chiseldon Tennis Club - Business rates. 20% of costs.  Total cost £863.63.  20% costs £172.73.</t>
  </si>
  <si>
    <t>Chiseldon Tennis Club - Electricity costs. 20% of total costs.   
Total bill £1,196.55 20% costs £239.31.</t>
  </si>
  <si>
    <t xml:space="preserve">Chiseldon Tennis Club - Insurance costs. 
Fences 20% of £367.51 = £73.50
Hall 20% of £73.73 = £14.75
Sports Equipment (6 x tennis posts) £7.95 including IPT. 100% of costs
Floodlights £110.96 including IPT. 100% of costs </t>
  </si>
  <si>
    <t xml:space="preserve">Chiseldon Tennis Club - Pat Testing. Tennis club appliances £19.80. 20% costs £3.96
</t>
  </si>
  <si>
    <t>858</t>
  </si>
  <si>
    <t>Pensions Payable</t>
  </si>
  <si>
    <t>366</t>
  </si>
  <si>
    <t>EGPA: Misc Expenditure</t>
  </si>
  <si>
    <t>EGPA</t>
  </si>
  <si>
    <t>825</t>
  </si>
  <si>
    <t>PAYE &amp; NI Payable (HMRC)</t>
  </si>
  <si>
    <t>Annual allotment rent plot 4A</t>
  </si>
  <si>
    <t>Rec Hall hire Tues 28th Nov at 2pm for 1 hour, dance practice</t>
  </si>
  <si>
    <t>Xero monthly fees</t>
  </si>
  <si>
    <t>508</t>
  </si>
  <si>
    <t>Finance: Website, Marketing, flyers &amp; leaflets, advertisements</t>
  </si>
  <si>
    <t>Monthly website fees</t>
  </si>
  <si>
    <t>Phone and Broadband</t>
  </si>
  <si>
    <t>235</t>
  </si>
  <si>
    <t>Donation from Marquee Hire to Wiltshire Air Ambulance</t>
  </si>
  <si>
    <t>Annual allotment rent plot 10B</t>
  </si>
  <si>
    <t>Annual allotment rent plot 12B</t>
  </si>
  <si>
    <t>353</t>
  </si>
  <si>
    <t>Environment: Gas and Electricity - Chapel</t>
  </si>
  <si>
    <t>EDF Chapel elec monthly DD</t>
  </si>
  <si>
    <t>333</t>
  </si>
  <si>
    <t>Recreation: Gas and Electricity - Rec Hall &amp; Pavillion</t>
  </si>
  <si>
    <t>EDF Rec hall elec monthly DD</t>
  </si>
  <si>
    <t>Allotment annual rent plot 5A</t>
  </si>
  <si>
    <t>814</t>
  </si>
  <si>
    <t>Wages Payable - Payroll</t>
  </si>
  <si>
    <t>482</t>
  </si>
  <si>
    <t>Pensions Costs</t>
  </si>
  <si>
    <t>507</t>
  </si>
  <si>
    <t>Finance: Staff salary only</t>
  </si>
  <si>
    <t>509</t>
  </si>
  <si>
    <t>Finance: Staff only expenses</t>
  </si>
  <si>
    <t>Total</t>
  </si>
  <si>
    <t>Allbuild - Waste litter bins</t>
  </si>
  <si>
    <t>Allbuild - Dog waste bins</t>
  </si>
  <si>
    <t>Allbuild - Grass cutting within parish</t>
  </si>
  <si>
    <t>Allbuild - Collection of waste from bins at Rec Grounds</t>
  </si>
  <si>
    <t>Allbuild - Litter picking within parish</t>
  </si>
  <si>
    <t>BEST - 2 x 2hr youth club sessions during October half term</t>
  </si>
  <si>
    <t>Storm Facilities M - PPM Oct</t>
  </si>
  <si>
    <t>Handyman October Hours: Carried out checks on headstones, risk assessment at SHCMG and laying stones flat. Cut and made covers for cremation plots</t>
  </si>
  <si>
    <t>Handyman October Hours: Sorted and packed away marquee boxes into garage</t>
  </si>
  <si>
    <t>Handyman October Hours: Strimmed verges around Rec Rd &amp; carpark and the path &amp; verges at allotments/New Rd</t>
  </si>
  <si>
    <t>Handyman October Equipment Hire: Chainsaw/hedge cutter hire (Pruned trees at allotments)</t>
  </si>
  <si>
    <t>Handyman October Hours: Set up for meeting, changed door key barrel around, removed rubbish to Chapel bins</t>
  </si>
  <si>
    <t>Handyman October Hours: Removed graffiti at CVPA</t>
  </si>
  <si>
    <t>Handyman October Hours: Filled in and trimmed gaps on Chapel windows</t>
  </si>
  <si>
    <t>Handyman October Hours: Pruned trees at allotments</t>
  </si>
  <si>
    <t>Handyman October Expenses: Wickes plywood for cremation plots</t>
  </si>
  <si>
    <t>Clerk October expenses part 2. Paint for BT box refurb Badbury</t>
  </si>
  <si>
    <t>Clerk November expenses part 1. AA batteries for Cameo defib door lock</t>
  </si>
  <si>
    <t>Clerk October expenses part 2.A3 paper for printer for PROW work</t>
  </si>
  <si>
    <t>Clerk October expenses part 2. Christmas baubles</t>
  </si>
  <si>
    <t>Clerk November expenses part 1. Christmas baubles</t>
  </si>
  <si>
    <t>Clerk October expenses part 2. Cyclamen bulbs for SHCMG (donation from will)</t>
  </si>
  <si>
    <t>Clerk November expenses part 1. B&amp;Q bulbs &amp; plants for the SHCMG (will donation)</t>
  </si>
  <si>
    <t>Clerk November expenses part 1. B&amp;Q bulbs for SHCMG (will donation)</t>
  </si>
  <si>
    <t>Clerk October expenses part 2. Fake Grass for cremation plot covers</t>
  </si>
  <si>
    <t>Clerk November expenses part 1. Microsoft invoice for email</t>
  </si>
  <si>
    <t>Clerk November expenses part 1. 2nd class stamps</t>
  </si>
  <si>
    <t>Clerk November expenses part 1. Printer ink for office</t>
  </si>
  <si>
    <t>Clerk November expenses part 1. B&amp;Q bulbs &amp; plants for Badbury</t>
  </si>
  <si>
    <t>Clerk November expenses part 1. B&amp;Q bulbs, daffs for Badbury planter</t>
  </si>
  <si>
    <t>Allotment annual rent plot 11A</t>
  </si>
  <si>
    <t>Domain</t>
  </si>
  <si>
    <t>Viop Bronze</t>
  </si>
  <si>
    <t>Text/call charges as per attached itemised statement</t>
  </si>
  <si>
    <t>Allotment annual rent plot 2B</t>
  </si>
  <si>
    <t>SWINDON BC - CIL funds 2021-24</t>
  </si>
  <si>
    <t>Allotment annual rent plot 3</t>
  </si>
  <si>
    <t>Allotment annual rent plot 9A</t>
  </si>
  <si>
    <t>WottonTreeConsulta - Annual tree survey: Rec Ground</t>
  </si>
  <si>
    <t>WottonTreeConsulta - Annual tree survey: Butts Road Cemetery</t>
  </si>
  <si>
    <t>WottonTreeConsulta - Annual tree survey: SHCMG</t>
  </si>
  <si>
    <t>WottonTreeConsulta - Annual tree survey: Allotments &amp; the Millenium Copse</t>
  </si>
  <si>
    <t>Allotment number signs delivery</t>
  </si>
  <si>
    <t>Engraved allotment number signs. 26 total, 1A to 13B</t>
  </si>
  <si>
    <t>Purchase of Cremation plot C43 in the Sir Henry Calley Memorial Garden</t>
  </si>
  <si>
    <t>Burial costs for cremated remains in plot C43 in the Sir Henry Calley Memorial Garden</t>
  </si>
  <si>
    <t>Crown MemorialsLtd - Make safe by laying down 3 lawn memorials</t>
  </si>
  <si>
    <t>Chiseldon Tennis Club - Water costs for Rec and Pavilion. 50% for Rec Hall. 20% of costs.  Total payments £125.05. 50% £62.53. 20% costs £12.52</t>
  </si>
  <si>
    <t>Chiseldon Tennis Club - H&amp;S maintenance costs. Fire appliances servicing in the tennis club £92.10. 20% costs £18.43</t>
  </si>
  <si>
    <t>Labour for fixing an outdoor light at the Chapel</t>
  </si>
  <si>
    <t>Floodlight 20w - Black - PIR</t>
  </si>
  <si>
    <t>Pension contribution CPC % staff Nest Pensions</t>
  </si>
  <si>
    <t>Staff payment Nest Pensions</t>
  </si>
  <si>
    <t>HeartSafe defib for Hodson</t>
  </si>
  <si>
    <t>Delivery defib for Hodson</t>
  </si>
  <si>
    <t>HMRC Cumbernauld - Nov salaries</t>
  </si>
  <si>
    <t>Wiltshire Air Ambu - Donation for 2 marquees hired in July</t>
  </si>
  <si>
    <t>Wages journal (Net Salary)</t>
  </si>
  <si>
    <t>Wages journal (Total to HMRC)</t>
  </si>
  <si>
    <t>Wages journal (Employers Pension payments)</t>
  </si>
  <si>
    <t>Wages journal (Gross Salary)</t>
  </si>
  <si>
    <t>Wages journal (Employer NI)</t>
  </si>
  <si>
    <t>Wages journal (Total Pension Payments Ers &amp; Ees)</t>
  </si>
  <si>
    <t>Staff salaries November</t>
  </si>
  <si>
    <t>RFO Expenses. 5 raffle books for the Christmas lights switch on</t>
  </si>
  <si>
    <t>Clerk Nov expenses part 2. Mileage to Swindon for 2 meetings. Chiseldon to Old Town, then to Euclid St and back to Chiseldon. 45p per mile, total 12 miles</t>
  </si>
  <si>
    <t>Clerk Nov expenses part 2. Printer ink. Epson</t>
  </si>
  <si>
    <t>Clerk Nov expenses part 2. Laminating sheets</t>
  </si>
  <si>
    <t>Clerk Nov expenses part 2. Black printer ink. Epson</t>
  </si>
  <si>
    <t>Income (or refund, discount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</si>
  <si>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</si>
  <si>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</si>
  <si>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</si>
  <si>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</si>
  <si>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</si>
  <si>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</si>
  <si>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</si>
  <si>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</si>
  <si>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See additional tabs</t>
  </si>
  <si>
    <t>A</t>
  </si>
  <si>
    <t>Recreation Ground Drainage</t>
  </si>
  <si>
    <t>No change</t>
  </si>
  <si>
    <t>B</t>
  </si>
  <si>
    <t>Recreation Hall Replacement</t>
  </si>
  <si>
    <t>C</t>
  </si>
  <si>
    <t>Draycot Foliat Parking</t>
  </si>
  <si>
    <t>D</t>
  </si>
  <si>
    <t>Windmill Piece Parking</t>
  </si>
  <si>
    <t>E</t>
  </si>
  <si>
    <t>Neighbourhood Plan CPC Funds</t>
  </si>
  <si>
    <t>F</t>
  </si>
  <si>
    <t>Neighbourhood Plan Groundwork Grant</t>
  </si>
  <si>
    <t>Minus £320 for the annual survey monkey subs</t>
  </si>
  <si>
    <t>G</t>
  </si>
  <si>
    <t>Planning - New SID</t>
  </si>
  <si>
    <t>H</t>
  </si>
  <si>
    <t>BMX/Pump Track</t>
  </si>
  <si>
    <t>I</t>
  </si>
  <si>
    <t>CVPA Fund - Skate Park</t>
  </si>
  <si>
    <t>J</t>
  </si>
  <si>
    <t>CVPA Fund - Muga Goals</t>
  </si>
  <si>
    <t>K</t>
  </si>
  <si>
    <t>Chapel Windows Refurb</t>
  </si>
  <si>
    <t>Allocated Reserves Subtotal</t>
  </si>
  <si>
    <t>A+B+C+D+E+F+G+H+I+J</t>
  </si>
  <si>
    <t>Unallocated Reserves</t>
  </si>
  <si>
    <t>Total funds in the bank accounts minus the allocated reserves figure (1-2). Should not fall below 50% of current precept</t>
  </si>
  <si>
    <t>Total Reserves</t>
  </si>
  <si>
    <t>2+3</t>
  </si>
  <si>
    <t>Unity Current Account at 30th Nov 2023</t>
  </si>
  <si>
    <t>Unity Savings Account at 30th Nov 2023</t>
  </si>
  <si>
    <t>(VAT refund due for Oct &amp; Nov)</t>
  </si>
  <si>
    <t>Total funds at 30th Nov 2023</t>
  </si>
  <si>
    <t>April 2022-23</t>
  </si>
  <si>
    <t>See additional info page</t>
  </si>
  <si>
    <t>2023/24 Budget</t>
  </si>
  <si>
    <t>2023/24 Budget minus spend since budget set and residual funds transferred back to Groundwork UK as per grant conditions</t>
  </si>
  <si>
    <t>May</t>
  </si>
  <si>
    <t>Minus £256.66 see NHP tab</t>
  </si>
  <si>
    <t>June</t>
  </si>
  <si>
    <t>Minus £824.63 for Andrea Pellegram technical support (gap in funding)</t>
  </si>
  <si>
    <t>July</t>
  </si>
  <si>
    <t>August</t>
  </si>
  <si>
    <t>September</t>
  </si>
  <si>
    <t>Minus £1,630 for NHP data Search, GIS data prep and mapping. Andrea Pellegram NHP consultancy fees Apr-Aug from CPC own funds.</t>
  </si>
  <si>
    <t>Virement approved at March finance meeting, +£3.7k</t>
  </si>
  <si>
    <t>£500 virement approved Nov'22 finance meeting, + £1k virement of 2023-24 budget to reserves</t>
  </si>
  <si>
    <t>October</t>
  </si>
  <si>
    <t>Planning: Neighbourhood Plan CPC Funds Transactions</t>
  </si>
  <si>
    <t>For the period 1 April 2023 to 31 March 2024</t>
  </si>
  <si>
    <t>Source</t>
  </si>
  <si>
    <t>Debit</t>
  </si>
  <si>
    <t>Credit</t>
  </si>
  <si>
    <t>Running Balance</t>
  </si>
  <si>
    <t>Planning: Neighbourhood Plan CPC Funds</t>
  </si>
  <si>
    <t>Spend Money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</si>
  <si>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</si>
  <si>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</si>
  <si>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</si>
  <si>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</si>
  <si>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B/P to: WiltshireWildlifeT - NHP. Data Search for Chiseldon PC Area</t>
  </si>
  <si>
    <t>NHP data Search, GIS data prep and mapping</t>
  </si>
  <si>
    <t>B/P to: WiltshireWildlifeT - GIS data prep and mapping for Neighbourhood Plan up to 07/03/23. 5 Days</t>
  </si>
  <si>
    <t>Total Planning: Neighbourhood Plan CPC Funds</t>
  </si>
  <si>
    <t>Planning: Neighbourhood Plan Grant Expenditure Transactions</t>
  </si>
  <si>
    <t>Planning: Neighbourhood Plan Grant Expenditure</t>
  </si>
  <si>
    <t>B/P to: MomentiveEuropeUCF - Survey monkey annual renewal for the NHP</t>
  </si>
  <si>
    <t>Survey monkey annual renewal for the NHP</t>
  </si>
  <si>
    <t>Total Planning: Neighbourhood Plan Grant Expenditure</t>
  </si>
  <si>
    <t>Due in October if approved?</t>
  </si>
  <si>
    <r>
      <t>Item 9. BT Box </t>
    </r>
    <r>
      <rPr>
        <sz val="10"/>
        <color rgb="FF000000"/>
        <rFont val="Arial"/>
        <family val="2"/>
      </rPr>
      <t>LGA 1894 s.8 (1)(i)</t>
    </r>
  </si>
  <si>
    <r>
      <t>Item 10. Donation to British Legion </t>
    </r>
    <r>
      <rPr>
        <sz val="10"/>
        <color rgb="FFFF0000"/>
        <rFont val="Arial"/>
        <family val="2"/>
      </rPr>
      <t> LGA 1972 S137</t>
    </r>
  </si>
  <si>
    <r>
      <t>Item 11. Xmas decorations  </t>
    </r>
    <r>
      <rPr>
        <sz val="10"/>
        <color rgb="FFFF0000"/>
        <rFont val="Arial"/>
        <family val="2"/>
      </rPr>
      <t>LGA 1972 S137</t>
    </r>
  </si>
  <si>
    <t>Beech trees S137 spend</t>
  </si>
  <si>
    <t>Invoices over £500 or annual contracts over £5,000 per year</t>
  </si>
  <si>
    <t>Committee</t>
  </si>
  <si>
    <t>Beneficiary</t>
  </si>
  <si>
    <t>ü</t>
  </si>
  <si>
    <t>Allbuild</t>
  </si>
  <si>
    <t>Finance</t>
  </si>
  <si>
    <t>HMRC</t>
  </si>
  <si>
    <t>Clerk &amp; RFO</t>
  </si>
  <si>
    <t>Handyman</t>
  </si>
  <si>
    <t>AED Locator(EU)Ltd</t>
  </si>
  <si>
    <t>Wotton Tree Consultancy</t>
  </si>
  <si>
    <t>November</t>
  </si>
  <si>
    <t>L</t>
  </si>
  <si>
    <t>M</t>
  </si>
  <si>
    <t>Allotment Deposits</t>
  </si>
  <si>
    <t>Add line for allotment deposits</t>
  </si>
  <si>
    <t>CIL Funds</t>
  </si>
  <si>
    <t>Add line for allotment deposits. As as 30/11/23</t>
  </si>
  <si>
    <t>Add line for new CIL funds 2021-24</t>
  </si>
  <si>
    <t>Handyman October Hours: Putting up notices, posters &amp; poppy signs, Risk assessments, defib &amp; water meter checks. Cleared footpath from slipper lane to Strouds Hill, Home Close &amp; Dykes Mews, picked up raffle prizes. Went to B&amp;Q about card. Picking up posters from the printers.</t>
  </si>
  <si>
    <t>Chiseldon Parish Council Approved Full Council Meeting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</si>
</sst>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</numFmts>
  <fonts count="25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24242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theme="1"/>
      <name val="Wingdings"/>
      <charset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167" fontId="0" fillId="0" borderId="0" xfId="0" applyNumberFormat="1"/>
    <xf numFmtId="0" fontId="0" fillId="5" borderId="0" xfId="0" applyFill="1" applyAlignment="1">
      <alignment vertical="center"/>
    </xf>
    <xf numFmtId="0" fontId="7" fillId="0" borderId="0" xfId="0" applyFont="1"/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8" fontId="0" fillId="0" borderId="0" xfId="0" applyNumberFormat="1" applyAlignment="1">
      <alignment vertical="center"/>
    </xf>
    <xf numFmtId="8" fontId="10" fillId="0" borderId="0" xfId="0" applyNumberFormat="1" applyFont="1" applyAlignment="1">
      <alignment vertical="center"/>
    </xf>
    <xf numFmtId="8" fontId="11" fillId="0" borderId="0" xfId="0" applyNumberFormat="1" applyFont="1" applyAlignment="1">
      <alignment vertical="center"/>
    </xf>
    <xf numFmtId="0" fontId="11" fillId="0" borderId="0" xfId="0" applyFont="1"/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8" fillId="0" borderId="0" xfId="0" applyFont="1"/>
    <xf numFmtId="0" fontId="12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165" fontId="19" fillId="0" borderId="2" xfId="0" applyNumberFormat="1" applyFont="1" applyBorder="1" applyAlignment="1">
      <alignment horizontal="right" vertical="center"/>
    </xf>
    <xf numFmtId="0" fontId="19" fillId="2" borderId="3" xfId="0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0" fontId="12" fillId="0" borderId="0" xfId="0" applyFont="1"/>
    <xf numFmtId="0" fontId="20" fillId="3" borderId="0" xfId="0" applyFont="1" applyFill="1" applyAlignment="1">
      <alignment vertical="center" wrapText="1"/>
    </xf>
    <xf numFmtId="0" fontId="22" fillId="3" borderId="0" xfId="0" applyFont="1" applyFill="1"/>
    <xf numFmtId="168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9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1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"/>
  <sheetViews>
    <sheetView showGridLines="0" tabSelected="1" zoomScaleNormal="100" workbookViewId="0">
      <selection activeCell="E1" sqref="E1"/>
    </sheetView>
  </sheetViews>
  <sheetFormatPr defaultRowHeight="11.4" x14ac:dyDescent="0.2"/>
  <cols>
    <col min="1" max="1" width="5.375" customWidth="1"/>
    <col min="2" max="2" width="29.25" customWidth="1"/>
    <col min="3" max="3" width="11.875" customWidth="1"/>
    <col min="4" max="4" width="57.25" customWidth="1"/>
    <col min="5" max="5" width="11" customWidth="1"/>
    <col min="6" max="6" width="7.625" customWidth="1"/>
    <col min="7" max="7" width="10.125" bestFit="1" customWidth="1"/>
    <col min="8" max="8" width="9.125" customWidth="1"/>
    <col min="9" max="9" width="14.375" customWidth="1"/>
    <col min="10" max="10" width="13.75" customWidth="1"/>
    <col min="11" max="11" width="2.375" customWidth="1"/>
    <col min="12" max="12" width="19.5" customWidth="1"/>
    <col min="13" max="13" width="11.625" bestFit="1" customWidth="1"/>
    <col min="14" max="14" width="22" bestFit="1" customWidth="1"/>
  </cols>
  <sheetData>
    <row r="1" spans="1:14" s="1" customFormat="1" ht="17.399999999999999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4" s="3" customFormat="1" ht="15" x14ac:dyDescent="0.25">
      <c r="A2" s="4" t="s">
        <v>311</v>
      </c>
      <c r="B2" s="4"/>
      <c r="C2" s="4"/>
      <c r="D2" s="4"/>
      <c r="E2" s="4"/>
      <c r="F2" s="4"/>
      <c r="G2" s="4"/>
      <c r="H2" s="4"/>
      <c r="I2" s="4"/>
      <c r="J2" s="4"/>
    </row>
    <row r="3" spans="1:14" s="3" customFormat="1" ht="1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5" spans="1:14" s="5" customFormat="1" ht="52.8" x14ac:dyDescent="0.25">
      <c r="A5" s="6" t="s">
        <v>3</v>
      </c>
      <c r="B5" s="6" t="s">
        <v>4</v>
      </c>
      <c r="C5" s="6" t="s">
        <v>5</v>
      </c>
      <c r="D5" s="6" t="s">
        <v>7</v>
      </c>
      <c r="E5" s="7" t="s">
        <v>8</v>
      </c>
      <c r="F5" s="7" t="s">
        <v>9</v>
      </c>
      <c r="G5" s="7" t="s">
        <v>10</v>
      </c>
      <c r="H5" s="70" t="s">
        <v>11</v>
      </c>
      <c r="I5" s="70" t="s">
        <v>12</v>
      </c>
      <c r="J5" s="70" t="s">
        <v>13</v>
      </c>
      <c r="L5" s="63" t="s">
        <v>291</v>
      </c>
      <c r="M5" s="64" t="s">
        <v>292</v>
      </c>
      <c r="N5" s="64" t="s">
        <v>293</v>
      </c>
    </row>
    <row r="6" spans="1:14" x14ac:dyDescent="0.2">
      <c r="A6" s="8" t="s">
        <v>14</v>
      </c>
      <c r="B6" s="8" t="s">
        <v>15</v>
      </c>
      <c r="C6" s="9">
        <v>45231</v>
      </c>
      <c r="D6" s="19" t="s">
        <v>16</v>
      </c>
      <c r="E6" s="10">
        <v>-9.6</v>
      </c>
      <c r="F6" s="10">
        <v>0</v>
      </c>
      <c r="G6" s="10">
        <v>-9.6</v>
      </c>
      <c r="H6" s="11">
        <v>0</v>
      </c>
      <c r="I6" s="8" t="s">
        <v>17</v>
      </c>
      <c r="J6" s="8"/>
      <c r="L6" s="65"/>
      <c r="M6" s="8"/>
      <c r="N6" s="20"/>
    </row>
    <row r="7" spans="1:14" x14ac:dyDescent="0.2">
      <c r="A7" s="12" t="s">
        <v>14</v>
      </c>
      <c r="B7" s="12" t="s">
        <v>15</v>
      </c>
      <c r="C7" s="13">
        <v>45231</v>
      </c>
      <c r="D7" s="67" t="s">
        <v>18</v>
      </c>
      <c r="E7" s="14">
        <v>-9.6</v>
      </c>
      <c r="F7" s="14">
        <v>0</v>
      </c>
      <c r="G7" s="14">
        <v>-9.6</v>
      </c>
      <c r="H7" s="15">
        <v>0</v>
      </c>
      <c r="I7" s="12" t="s">
        <v>17</v>
      </c>
      <c r="J7" s="12"/>
      <c r="L7" s="65"/>
      <c r="M7" s="8"/>
      <c r="N7" s="8"/>
    </row>
    <row r="8" spans="1:14" x14ac:dyDescent="0.2">
      <c r="A8" s="12" t="s">
        <v>19</v>
      </c>
      <c r="B8" s="12" t="s">
        <v>20</v>
      </c>
      <c r="C8" s="13">
        <v>45231</v>
      </c>
      <c r="D8" s="12" t="s">
        <v>21</v>
      </c>
      <c r="E8" s="14">
        <v>2.52</v>
      </c>
      <c r="F8" s="14">
        <v>0.42</v>
      </c>
      <c r="G8" s="14">
        <v>2.1</v>
      </c>
      <c r="H8" s="15">
        <v>20</v>
      </c>
      <c r="I8" s="12" t="s">
        <v>22</v>
      </c>
      <c r="J8" s="12"/>
      <c r="L8" s="65"/>
      <c r="M8" s="8"/>
      <c r="N8" s="20"/>
    </row>
    <row r="9" spans="1:14" x14ac:dyDescent="0.2">
      <c r="A9" s="12" t="s">
        <v>14</v>
      </c>
      <c r="B9" s="12" t="s">
        <v>15</v>
      </c>
      <c r="C9" s="13">
        <v>45231</v>
      </c>
      <c r="D9" s="67" t="s">
        <v>23</v>
      </c>
      <c r="E9" s="14">
        <v>-16</v>
      </c>
      <c r="F9" s="14">
        <v>0</v>
      </c>
      <c r="G9" s="14">
        <v>-16</v>
      </c>
      <c r="H9" s="15">
        <v>0</v>
      </c>
      <c r="I9" s="12" t="s">
        <v>17</v>
      </c>
      <c r="J9" s="12"/>
      <c r="L9" s="65"/>
      <c r="M9" s="8"/>
      <c r="N9" s="20"/>
    </row>
    <row r="10" spans="1:14" x14ac:dyDescent="0.2">
      <c r="A10" s="12" t="s">
        <v>24</v>
      </c>
      <c r="B10" s="12" t="s">
        <v>25</v>
      </c>
      <c r="C10" s="13">
        <v>45233</v>
      </c>
      <c r="D10" s="67" t="s">
        <v>26</v>
      </c>
      <c r="E10" s="14">
        <v>-10</v>
      </c>
      <c r="F10" s="14">
        <v>0</v>
      </c>
      <c r="G10" s="14">
        <v>-10</v>
      </c>
      <c r="H10" s="15">
        <v>0</v>
      </c>
      <c r="I10" s="12" t="s">
        <v>17</v>
      </c>
      <c r="J10" s="12"/>
      <c r="L10" s="65"/>
      <c r="M10" s="8"/>
      <c r="N10" s="20"/>
    </row>
    <row r="11" spans="1:14" x14ac:dyDescent="0.2">
      <c r="A11" s="12" t="s">
        <v>27</v>
      </c>
      <c r="B11" s="12" t="s">
        <v>28</v>
      </c>
      <c r="C11" s="13">
        <v>45236</v>
      </c>
      <c r="D11" s="12" t="s">
        <v>137</v>
      </c>
      <c r="E11" s="14">
        <v>104</v>
      </c>
      <c r="F11" s="14">
        <v>17.329999999999998</v>
      </c>
      <c r="G11" s="14">
        <v>86.67</v>
      </c>
      <c r="H11" s="15">
        <v>20</v>
      </c>
      <c r="I11" s="12" t="s">
        <v>22</v>
      </c>
      <c r="J11" s="12"/>
      <c r="L11" s="65" t="s">
        <v>294</v>
      </c>
      <c r="M11" s="8" t="s">
        <v>107</v>
      </c>
      <c r="N11" s="20" t="s">
        <v>295</v>
      </c>
    </row>
    <row r="12" spans="1:14" x14ac:dyDescent="0.2">
      <c r="A12" s="12" t="s">
        <v>27</v>
      </c>
      <c r="B12" s="12" t="s">
        <v>28</v>
      </c>
      <c r="C12" s="13">
        <v>45236</v>
      </c>
      <c r="D12" s="12" t="s">
        <v>138</v>
      </c>
      <c r="E12" s="14">
        <v>195</v>
      </c>
      <c r="F12" s="14">
        <v>32.5</v>
      </c>
      <c r="G12" s="14">
        <v>162.5</v>
      </c>
      <c r="H12" s="15">
        <v>20</v>
      </c>
      <c r="I12" s="12" t="s">
        <v>22</v>
      </c>
      <c r="J12" s="12"/>
      <c r="L12" s="65" t="s">
        <v>294</v>
      </c>
      <c r="M12" s="8" t="s">
        <v>107</v>
      </c>
      <c r="N12" s="20" t="s">
        <v>295</v>
      </c>
    </row>
    <row r="13" spans="1:14" x14ac:dyDescent="0.2">
      <c r="A13" s="12" t="s">
        <v>29</v>
      </c>
      <c r="B13" s="12" t="s">
        <v>30</v>
      </c>
      <c r="C13" s="13">
        <v>45236</v>
      </c>
      <c r="D13" s="12" t="s">
        <v>139</v>
      </c>
      <c r="E13" s="14">
        <v>1050</v>
      </c>
      <c r="F13" s="14">
        <v>175</v>
      </c>
      <c r="G13" s="14">
        <v>875</v>
      </c>
      <c r="H13" s="15">
        <v>20</v>
      </c>
      <c r="I13" s="12" t="s">
        <v>22</v>
      </c>
      <c r="J13" s="12"/>
      <c r="L13" s="65" t="s">
        <v>294</v>
      </c>
      <c r="M13" s="8" t="s">
        <v>107</v>
      </c>
      <c r="N13" s="20" t="s">
        <v>295</v>
      </c>
    </row>
    <row r="14" spans="1:14" x14ac:dyDescent="0.2">
      <c r="A14" s="12" t="s">
        <v>19</v>
      </c>
      <c r="B14" s="12" t="s">
        <v>20</v>
      </c>
      <c r="C14" s="13">
        <v>45236</v>
      </c>
      <c r="D14" s="12" t="s">
        <v>140</v>
      </c>
      <c r="E14" s="14">
        <v>65</v>
      </c>
      <c r="F14" s="14">
        <v>10.83</v>
      </c>
      <c r="G14" s="14">
        <v>54.17</v>
      </c>
      <c r="H14" s="15">
        <v>20</v>
      </c>
      <c r="I14" s="12" t="s">
        <v>22</v>
      </c>
      <c r="J14" s="12"/>
      <c r="L14" s="65" t="s">
        <v>294</v>
      </c>
      <c r="M14" s="8" t="s">
        <v>107</v>
      </c>
      <c r="N14" s="20" t="s">
        <v>295</v>
      </c>
    </row>
    <row r="15" spans="1:14" x14ac:dyDescent="0.2">
      <c r="A15" s="12" t="s">
        <v>31</v>
      </c>
      <c r="B15" s="12" t="s">
        <v>32</v>
      </c>
      <c r="C15" s="13">
        <v>45236</v>
      </c>
      <c r="D15" s="12" t="s">
        <v>141</v>
      </c>
      <c r="E15" s="14">
        <v>648</v>
      </c>
      <c r="F15" s="14">
        <v>108</v>
      </c>
      <c r="G15" s="14">
        <v>540</v>
      </c>
      <c r="H15" s="15">
        <v>20</v>
      </c>
      <c r="I15" s="12" t="s">
        <v>22</v>
      </c>
      <c r="J15" s="12"/>
      <c r="L15" s="65" t="s">
        <v>294</v>
      </c>
      <c r="M15" s="8" t="s">
        <v>107</v>
      </c>
      <c r="N15" s="20" t="s">
        <v>295</v>
      </c>
    </row>
    <row r="16" spans="1:14" x14ac:dyDescent="0.2">
      <c r="A16" s="12" t="s">
        <v>33</v>
      </c>
      <c r="B16" s="12" t="s">
        <v>34</v>
      </c>
      <c r="C16" s="13">
        <v>45236</v>
      </c>
      <c r="D16" s="12" t="s">
        <v>142</v>
      </c>
      <c r="E16" s="14">
        <v>400</v>
      </c>
      <c r="F16" s="14">
        <v>0</v>
      </c>
      <c r="G16" s="14">
        <v>400</v>
      </c>
      <c r="H16" s="15">
        <v>0</v>
      </c>
      <c r="I16" s="12" t="s">
        <v>17</v>
      </c>
      <c r="J16" s="12"/>
      <c r="L16" s="65"/>
      <c r="M16" s="8"/>
      <c r="N16" s="20"/>
    </row>
    <row r="17" spans="1:14" x14ac:dyDescent="0.2">
      <c r="A17" s="12" t="s">
        <v>35</v>
      </c>
      <c r="B17" s="12" t="s">
        <v>36</v>
      </c>
      <c r="C17" s="13">
        <v>45236</v>
      </c>
      <c r="D17" s="12" t="s">
        <v>143</v>
      </c>
      <c r="E17" s="14">
        <v>224.6</v>
      </c>
      <c r="F17" s="14">
        <v>37.43</v>
      </c>
      <c r="G17" s="14">
        <v>187.17</v>
      </c>
      <c r="H17" s="15">
        <v>20</v>
      </c>
      <c r="I17" s="12" t="s">
        <v>22</v>
      </c>
      <c r="J17" s="12"/>
    </row>
    <row r="18" spans="1:14" ht="11.85" customHeight="1" x14ac:dyDescent="0.2">
      <c r="A18" s="12" t="s">
        <v>37</v>
      </c>
      <c r="B18" s="12" t="s">
        <v>38</v>
      </c>
      <c r="C18" s="13">
        <v>45236</v>
      </c>
      <c r="D18" s="74" t="s">
        <v>152</v>
      </c>
      <c r="E18" s="14">
        <v>15</v>
      </c>
      <c r="F18" s="14">
        <v>0</v>
      </c>
      <c r="G18" s="14">
        <v>15</v>
      </c>
      <c r="H18" s="15">
        <v>0</v>
      </c>
      <c r="I18" s="12" t="s">
        <v>17</v>
      </c>
      <c r="J18" s="12"/>
      <c r="L18" s="65" t="s">
        <v>294</v>
      </c>
      <c r="M18" s="8" t="s">
        <v>107</v>
      </c>
      <c r="N18" s="20" t="s">
        <v>299</v>
      </c>
    </row>
    <row r="19" spans="1:14" ht="11.85" customHeight="1" x14ac:dyDescent="0.2">
      <c r="A19" s="12" t="s">
        <v>51</v>
      </c>
      <c r="B19" s="12" t="s">
        <v>52</v>
      </c>
      <c r="C19" s="13">
        <v>45236</v>
      </c>
      <c r="D19" s="12" t="s">
        <v>151</v>
      </c>
      <c r="E19" s="14">
        <v>31.25</v>
      </c>
      <c r="F19" s="14">
        <v>0</v>
      </c>
      <c r="G19" s="14">
        <v>31.25</v>
      </c>
      <c r="H19" s="15">
        <v>0</v>
      </c>
      <c r="I19" s="12" t="s">
        <v>17</v>
      </c>
      <c r="J19" s="12"/>
      <c r="L19" s="65" t="s">
        <v>294</v>
      </c>
      <c r="M19" s="8" t="s">
        <v>107</v>
      </c>
      <c r="N19" s="20" t="s">
        <v>299</v>
      </c>
    </row>
    <row r="20" spans="1:14" ht="11.85" customHeight="1" x14ac:dyDescent="0.2">
      <c r="A20" s="12" t="s">
        <v>45</v>
      </c>
      <c r="B20" s="12" t="s">
        <v>46</v>
      </c>
      <c r="C20" s="13">
        <v>45236</v>
      </c>
      <c r="D20" s="12" t="s">
        <v>149</v>
      </c>
      <c r="E20" s="14">
        <v>6.25</v>
      </c>
      <c r="F20" s="14">
        <v>0</v>
      </c>
      <c r="G20" s="14">
        <v>6.25</v>
      </c>
      <c r="H20" s="15">
        <v>0</v>
      </c>
      <c r="I20" s="12" t="s">
        <v>17</v>
      </c>
      <c r="J20" s="12"/>
      <c r="L20" s="65" t="s">
        <v>294</v>
      </c>
      <c r="M20" s="8" t="s">
        <v>107</v>
      </c>
      <c r="N20" s="20" t="s">
        <v>299</v>
      </c>
    </row>
    <row r="21" spans="1:14" ht="11.85" customHeight="1" x14ac:dyDescent="0.2">
      <c r="A21" s="12" t="s">
        <v>47</v>
      </c>
      <c r="B21" s="12" t="s">
        <v>48</v>
      </c>
      <c r="C21" s="13">
        <v>45236</v>
      </c>
      <c r="D21" s="12" t="s">
        <v>150</v>
      </c>
      <c r="E21" s="14">
        <v>25</v>
      </c>
      <c r="F21" s="14">
        <v>0</v>
      </c>
      <c r="G21" s="14">
        <v>25</v>
      </c>
      <c r="H21" s="15">
        <v>0</v>
      </c>
      <c r="I21" s="12" t="s">
        <v>17</v>
      </c>
      <c r="J21" s="12"/>
      <c r="L21" s="65" t="s">
        <v>294</v>
      </c>
      <c r="M21" s="8" t="s">
        <v>107</v>
      </c>
      <c r="N21" s="20" t="s">
        <v>299</v>
      </c>
    </row>
    <row r="22" spans="1:14" ht="11.85" customHeight="1" x14ac:dyDescent="0.2">
      <c r="A22" s="12" t="s">
        <v>49</v>
      </c>
      <c r="B22" s="12" t="s">
        <v>50</v>
      </c>
      <c r="C22" s="13">
        <v>45236</v>
      </c>
      <c r="D22" s="12" t="s">
        <v>310</v>
      </c>
      <c r="E22" s="14">
        <v>281.25</v>
      </c>
      <c r="F22" s="14">
        <v>0</v>
      </c>
      <c r="G22" s="14">
        <v>281.25</v>
      </c>
      <c r="H22" s="15">
        <v>0</v>
      </c>
      <c r="I22" s="12" t="s">
        <v>17</v>
      </c>
      <c r="J22" s="12"/>
      <c r="L22" s="65" t="s">
        <v>294</v>
      </c>
      <c r="M22" s="8" t="s">
        <v>107</v>
      </c>
      <c r="N22" s="20" t="s">
        <v>299</v>
      </c>
    </row>
    <row r="23" spans="1:14" ht="11.85" customHeight="1" x14ac:dyDescent="0.2">
      <c r="A23" s="12" t="s">
        <v>39</v>
      </c>
      <c r="B23" s="12" t="s">
        <v>40</v>
      </c>
      <c r="C23" s="13">
        <v>45236</v>
      </c>
      <c r="D23" s="12" t="s">
        <v>145</v>
      </c>
      <c r="E23" s="14">
        <v>18.75</v>
      </c>
      <c r="F23" s="14">
        <v>0</v>
      </c>
      <c r="G23" s="14">
        <v>18.75</v>
      </c>
      <c r="H23" s="15">
        <v>0</v>
      </c>
      <c r="I23" s="12" t="s">
        <v>17</v>
      </c>
      <c r="J23" s="12"/>
      <c r="L23" s="65" t="s">
        <v>294</v>
      </c>
      <c r="M23" s="8" t="s">
        <v>107</v>
      </c>
      <c r="N23" s="20" t="s">
        <v>299</v>
      </c>
    </row>
    <row r="24" spans="1:14" ht="11.85" customHeight="1" x14ac:dyDescent="0.2">
      <c r="A24" s="12" t="s">
        <v>37</v>
      </c>
      <c r="B24" s="12" t="s">
        <v>38</v>
      </c>
      <c r="C24" s="13">
        <v>45236</v>
      </c>
      <c r="D24" s="12" t="s">
        <v>144</v>
      </c>
      <c r="E24" s="14">
        <v>106.25</v>
      </c>
      <c r="F24" s="14">
        <v>0</v>
      </c>
      <c r="G24" s="14">
        <v>106.25</v>
      </c>
      <c r="H24" s="15">
        <v>0</v>
      </c>
      <c r="I24" s="12" t="s">
        <v>17</v>
      </c>
      <c r="J24" s="12"/>
      <c r="L24" s="65" t="s">
        <v>294</v>
      </c>
      <c r="M24" s="8" t="s">
        <v>107</v>
      </c>
      <c r="N24" s="20" t="s">
        <v>299</v>
      </c>
    </row>
    <row r="25" spans="1:14" ht="11.85" customHeight="1" x14ac:dyDescent="0.2">
      <c r="A25" s="12" t="s">
        <v>43</v>
      </c>
      <c r="B25" s="12" t="s">
        <v>44</v>
      </c>
      <c r="C25" s="13">
        <v>45236</v>
      </c>
      <c r="D25" s="12" t="s">
        <v>148</v>
      </c>
      <c r="E25" s="14">
        <v>18.75</v>
      </c>
      <c r="F25" s="14">
        <v>0</v>
      </c>
      <c r="G25" s="14">
        <v>18.75</v>
      </c>
      <c r="H25" s="15">
        <v>0</v>
      </c>
      <c r="I25" s="12" t="s">
        <v>17</v>
      </c>
      <c r="J25" s="12"/>
      <c r="L25" s="65" t="s">
        <v>294</v>
      </c>
      <c r="M25" s="8" t="s">
        <v>107</v>
      </c>
      <c r="N25" s="20" t="s">
        <v>299</v>
      </c>
    </row>
    <row r="26" spans="1:14" ht="11.85" customHeight="1" x14ac:dyDescent="0.2">
      <c r="A26" s="12" t="s">
        <v>41</v>
      </c>
      <c r="B26" s="12" t="s">
        <v>42</v>
      </c>
      <c r="C26" s="13">
        <v>45236</v>
      </c>
      <c r="D26" s="12" t="s">
        <v>147</v>
      </c>
      <c r="E26" s="14">
        <v>40</v>
      </c>
      <c r="F26" s="14">
        <v>0</v>
      </c>
      <c r="G26" s="14">
        <v>40</v>
      </c>
      <c r="H26" s="15">
        <v>0</v>
      </c>
      <c r="I26" s="12" t="s">
        <v>17</v>
      </c>
      <c r="J26" s="12"/>
      <c r="L26" s="65" t="s">
        <v>294</v>
      </c>
      <c r="M26" s="8" t="s">
        <v>107</v>
      </c>
      <c r="N26" s="20" t="s">
        <v>299</v>
      </c>
    </row>
    <row r="27" spans="1:14" ht="11.85" customHeight="1" x14ac:dyDescent="0.2">
      <c r="A27" s="12" t="s">
        <v>29</v>
      </c>
      <c r="B27" s="12" t="s">
        <v>30</v>
      </c>
      <c r="C27" s="13">
        <v>45236</v>
      </c>
      <c r="D27" s="12" t="s">
        <v>146</v>
      </c>
      <c r="E27" s="14">
        <v>62.5</v>
      </c>
      <c r="F27" s="14">
        <v>0</v>
      </c>
      <c r="G27" s="14">
        <v>62.5</v>
      </c>
      <c r="H27" s="15">
        <v>0</v>
      </c>
      <c r="I27" s="12" t="s">
        <v>17</v>
      </c>
      <c r="J27" s="12"/>
      <c r="L27" s="65" t="s">
        <v>294</v>
      </c>
      <c r="M27" s="8" t="s">
        <v>107</v>
      </c>
      <c r="N27" s="20" t="s">
        <v>299</v>
      </c>
    </row>
    <row r="28" spans="1:14" x14ac:dyDescent="0.2">
      <c r="A28" s="12" t="s">
        <v>49</v>
      </c>
      <c r="B28" s="12" t="s">
        <v>50</v>
      </c>
      <c r="C28" s="13">
        <v>45237</v>
      </c>
      <c r="D28" s="12" t="s">
        <v>153</v>
      </c>
      <c r="E28" s="14">
        <v>53.75</v>
      </c>
      <c r="F28" s="14">
        <v>8.9600000000000009</v>
      </c>
      <c r="G28" s="14">
        <v>44.79</v>
      </c>
      <c r="H28" s="15">
        <v>20</v>
      </c>
      <c r="I28" s="12" t="s">
        <v>22</v>
      </c>
      <c r="J28" s="71" t="s">
        <v>55</v>
      </c>
      <c r="L28" s="65"/>
      <c r="M28" s="8"/>
      <c r="N28" s="20"/>
    </row>
    <row r="29" spans="1:14" x14ac:dyDescent="0.2">
      <c r="A29" s="12" t="s">
        <v>49</v>
      </c>
      <c r="B29" s="12" t="s">
        <v>50</v>
      </c>
      <c r="C29" s="13">
        <v>45237</v>
      </c>
      <c r="D29" s="12" t="s">
        <v>154</v>
      </c>
      <c r="E29" s="14">
        <v>5.19</v>
      </c>
      <c r="F29" s="14">
        <v>0.86</v>
      </c>
      <c r="G29" s="14">
        <v>4.33</v>
      </c>
      <c r="H29" s="15">
        <v>20</v>
      </c>
      <c r="I29" s="12" t="s">
        <v>22</v>
      </c>
      <c r="J29" s="12"/>
      <c r="L29" s="65"/>
      <c r="M29" s="8"/>
      <c r="N29" s="20"/>
    </row>
    <row r="30" spans="1:14" x14ac:dyDescent="0.2">
      <c r="A30" s="12" t="s">
        <v>56</v>
      </c>
      <c r="B30" s="12" t="s">
        <v>57</v>
      </c>
      <c r="C30" s="13">
        <v>45237</v>
      </c>
      <c r="D30" s="12" t="s">
        <v>155</v>
      </c>
      <c r="E30" s="14">
        <v>13.99</v>
      </c>
      <c r="F30" s="14">
        <v>2.33</v>
      </c>
      <c r="G30" s="14">
        <v>11.66</v>
      </c>
      <c r="H30" s="15">
        <v>20</v>
      </c>
      <c r="I30" s="12" t="s">
        <v>22</v>
      </c>
      <c r="J30" s="12"/>
      <c r="L30" s="65"/>
      <c r="M30" s="8"/>
      <c r="N30" s="20"/>
    </row>
    <row r="31" spans="1:14" x14ac:dyDescent="0.2">
      <c r="A31" s="12" t="s">
        <v>105</v>
      </c>
      <c r="B31" s="12" t="s">
        <v>106</v>
      </c>
      <c r="C31" s="13">
        <v>45237</v>
      </c>
      <c r="D31" s="12" t="s">
        <v>156</v>
      </c>
      <c r="E31" s="14">
        <v>24.99</v>
      </c>
      <c r="F31" s="14">
        <v>4.16</v>
      </c>
      <c r="G31" s="14">
        <v>20.83</v>
      </c>
      <c r="H31" s="15">
        <v>20</v>
      </c>
      <c r="I31" s="12" t="s">
        <v>22</v>
      </c>
      <c r="J31" s="71" t="s">
        <v>55</v>
      </c>
      <c r="L31" s="65"/>
      <c r="M31" s="8"/>
      <c r="N31" s="8"/>
    </row>
    <row r="32" spans="1:14" x14ac:dyDescent="0.2">
      <c r="A32" s="12" t="s">
        <v>105</v>
      </c>
      <c r="B32" s="12" t="s">
        <v>106</v>
      </c>
      <c r="C32" s="13">
        <v>45237</v>
      </c>
      <c r="D32" s="12" t="s">
        <v>157</v>
      </c>
      <c r="E32" s="14">
        <v>24.99</v>
      </c>
      <c r="F32" s="14">
        <v>4.16</v>
      </c>
      <c r="G32" s="14">
        <v>20.83</v>
      </c>
      <c r="H32" s="15">
        <v>20</v>
      </c>
      <c r="I32" s="12" t="s">
        <v>22</v>
      </c>
      <c r="J32" s="71" t="s">
        <v>55</v>
      </c>
      <c r="L32" s="65"/>
      <c r="M32" s="8"/>
      <c r="N32" s="8"/>
    </row>
    <row r="33" spans="1:14" x14ac:dyDescent="0.2">
      <c r="A33" s="12" t="s">
        <v>58</v>
      </c>
      <c r="B33" s="12" t="s">
        <v>59</v>
      </c>
      <c r="C33" s="13">
        <v>45237</v>
      </c>
      <c r="D33" s="12" t="s">
        <v>158</v>
      </c>
      <c r="E33" s="14">
        <v>38.090000000000003</v>
      </c>
      <c r="F33" s="14">
        <v>6.35</v>
      </c>
      <c r="G33" s="14">
        <v>31.74</v>
      </c>
      <c r="H33" s="15">
        <v>20</v>
      </c>
      <c r="I33" s="12" t="s">
        <v>22</v>
      </c>
      <c r="J33" s="12"/>
      <c r="L33" s="65"/>
      <c r="M33" s="8"/>
      <c r="N33" s="20"/>
    </row>
    <row r="34" spans="1:14" x14ac:dyDescent="0.2">
      <c r="A34" s="12" t="s">
        <v>58</v>
      </c>
      <c r="B34" s="12" t="s">
        <v>59</v>
      </c>
      <c r="C34" s="13">
        <v>45237</v>
      </c>
      <c r="D34" s="12" t="s">
        <v>159</v>
      </c>
      <c r="E34" s="14">
        <v>42</v>
      </c>
      <c r="F34" s="14">
        <v>7</v>
      </c>
      <c r="G34" s="14">
        <v>35</v>
      </c>
      <c r="H34" s="15">
        <v>20</v>
      </c>
      <c r="I34" s="12" t="s">
        <v>22</v>
      </c>
      <c r="J34" s="12"/>
      <c r="L34" s="65"/>
      <c r="M34" s="8"/>
      <c r="N34" s="20"/>
    </row>
    <row r="35" spans="1:14" x14ac:dyDescent="0.2">
      <c r="A35" s="12" t="s">
        <v>58</v>
      </c>
      <c r="B35" s="12" t="s">
        <v>59</v>
      </c>
      <c r="C35" s="13">
        <v>45237</v>
      </c>
      <c r="D35" s="12" t="s">
        <v>160</v>
      </c>
      <c r="E35" s="14">
        <v>20</v>
      </c>
      <c r="F35" s="14">
        <v>3.33</v>
      </c>
      <c r="G35" s="14">
        <v>16.670000000000002</v>
      </c>
      <c r="H35" s="15">
        <v>20</v>
      </c>
      <c r="I35" s="12" t="s">
        <v>22</v>
      </c>
      <c r="J35" s="12"/>
      <c r="L35" s="65"/>
      <c r="M35" s="8"/>
      <c r="N35" s="20"/>
    </row>
    <row r="36" spans="1:14" x14ac:dyDescent="0.2">
      <c r="A36" s="12" t="s">
        <v>37</v>
      </c>
      <c r="B36" s="12" t="s">
        <v>38</v>
      </c>
      <c r="C36" s="13">
        <v>45237</v>
      </c>
      <c r="D36" s="12" t="s">
        <v>161</v>
      </c>
      <c r="E36" s="14">
        <v>11.95</v>
      </c>
      <c r="F36" s="14">
        <v>1.99</v>
      </c>
      <c r="G36" s="14">
        <v>9.9600000000000009</v>
      </c>
      <c r="H36" s="15">
        <v>20</v>
      </c>
      <c r="I36" s="12" t="s">
        <v>22</v>
      </c>
      <c r="J36" s="12"/>
      <c r="L36" s="65"/>
      <c r="M36" s="8"/>
      <c r="N36" s="20"/>
    </row>
    <row r="37" spans="1:14" x14ac:dyDescent="0.2">
      <c r="A37" s="12" t="s">
        <v>60</v>
      </c>
      <c r="B37" s="12" t="s">
        <v>61</v>
      </c>
      <c r="C37" s="13">
        <v>45237</v>
      </c>
      <c r="D37" s="12" t="s">
        <v>162</v>
      </c>
      <c r="E37" s="14">
        <v>53.82</v>
      </c>
      <c r="F37" s="14">
        <v>0</v>
      </c>
      <c r="G37" s="14">
        <v>53.82</v>
      </c>
      <c r="H37" s="15">
        <v>0</v>
      </c>
      <c r="I37" s="12" t="s">
        <v>17</v>
      </c>
      <c r="J37" s="12"/>
      <c r="L37" s="65"/>
      <c r="M37" s="8"/>
      <c r="N37" s="20"/>
    </row>
    <row r="38" spans="1:14" x14ac:dyDescent="0.2">
      <c r="A38" s="12" t="s">
        <v>56</v>
      </c>
      <c r="B38" s="12" t="s">
        <v>57</v>
      </c>
      <c r="C38" s="13">
        <v>45237</v>
      </c>
      <c r="D38" s="12" t="s">
        <v>163</v>
      </c>
      <c r="E38" s="14">
        <v>6</v>
      </c>
      <c r="F38" s="14">
        <v>0</v>
      </c>
      <c r="G38" s="14">
        <v>6</v>
      </c>
      <c r="H38" s="15">
        <v>0</v>
      </c>
      <c r="I38" s="12" t="s">
        <v>17</v>
      </c>
      <c r="J38" s="12"/>
      <c r="L38" s="65"/>
      <c r="M38" s="8"/>
      <c r="N38" s="20"/>
    </row>
    <row r="39" spans="1:14" x14ac:dyDescent="0.2">
      <c r="A39" s="12" t="s">
        <v>56</v>
      </c>
      <c r="B39" s="12" t="s">
        <v>57</v>
      </c>
      <c r="C39" s="13">
        <v>45237</v>
      </c>
      <c r="D39" s="12" t="s">
        <v>164</v>
      </c>
      <c r="E39" s="14">
        <v>58.56</v>
      </c>
      <c r="F39" s="14">
        <v>9.76</v>
      </c>
      <c r="G39" s="14">
        <v>48.8</v>
      </c>
      <c r="H39" s="15">
        <v>20</v>
      </c>
      <c r="I39" s="12" t="s">
        <v>22</v>
      </c>
      <c r="J39" s="12"/>
      <c r="L39" s="65"/>
      <c r="M39" s="8"/>
      <c r="N39" s="20"/>
    </row>
    <row r="40" spans="1:14" x14ac:dyDescent="0.2">
      <c r="A40" s="12" t="s">
        <v>53</v>
      </c>
      <c r="B40" s="12" t="s">
        <v>54</v>
      </c>
      <c r="C40" s="13">
        <v>45237</v>
      </c>
      <c r="D40" s="12" t="s">
        <v>165</v>
      </c>
      <c r="E40" s="14">
        <v>16</v>
      </c>
      <c r="F40" s="14">
        <v>2.67</v>
      </c>
      <c r="G40" s="14">
        <v>13.33</v>
      </c>
      <c r="H40" s="15">
        <v>20</v>
      </c>
      <c r="I40" s="12" t="s">
        <v>22</v>
      </c>
      <c r="J40" s="12"/>
      <c r="L40" s="65"/>
      <c r="M40" s="8"/>
      <c r="N40" s="20"/>
    </row>
    <row r="41" spans="1:14" x14ac:dyDescent="0.2">
      <c r="A41" s="12" t="s">
        <v>53</v>
      </c>
      <c r="B41" s="12" t="s">
        <v>54</v>
      </c>
      <c r="C41" s="13">
        <v>45237</v>
      </c>
      <c r="D41" s="12" t="s">
        <v>166</v>
      </c>
      <c r="E41" s="14">
        <v>7</v>
      </c>
      <c r="F41" s="14">
        <v>1.17</v>
      </c>
      <c r="G41" s="14">
        <v>5.83</v>
      </c>
      <c r="H41" s="15">
        <v>20</v>
      </c>
      <c r="I41" s="12" t="s">
        <v>22</v>
      </c>
      <c r="J41" s="12"/>
      <c r="L41" s="65"/>
      <c r="M41" s="8"/>
      <c r="N41" s="20"/>
    </row>
    <row r="42" spans="1:14" x14ac:dyDescent="0.2">
      <c r="A42" s="12" t="s">
        <v>14</v>
      </c>
      <c r="B42" s="12" t="s">
        <v>15</v>
      </c>
      <c r="C42" s="13">
        <v>45237</v>
      </c>
      <c r="D42" s="67" t="s">
        <v>167</v>
      </c>
      <c r="E42" s="14">
        <v>-9.6</v>
      </c>
      <c r="F42" s="14">
        <v>0</v>
      </c>
      <c r="G42" s="14">
        <v>-9.6</v>
      </c>
      <c r="H42" s="15">
        <v>0</v>
      </c>
      <c r="I42" s="12" t="s">
        <v>17</v>
      </c>
      <c r="J42" s="12"/>
      <c r="L42" s="65"/>
      <c r="M42" s="8"/>
      <c r="N42" s="20"/>
    </row>
    <row r="43" spans="1:14" x14ac:dyDescent="0.2">
      <c r="A43" s="12" t="s">
        <v>14</v>
      </c>
      <c r="B43" s="12" t="s">
        <v>15</v>
      </c>
      <c r="C43" s="13">
        <v>45237</v>
      </c>
      <c r="D43" s="67" t="s">
        <v>171</v>
      </c>
      <c r="E43" s="14">
        <v>-9.6</v>
      </c>
      <c r="F43" s="14">
        <v>0</v>
      </c>
      <c r="G43" s="14">
        <v>-9.6</v>
      </c>
      <c r="H43" s="15">
        <v>0</v>
      </c>
      <c r="I43" s="12" t="s">
        <v>17</v>
      </c>
      <c r="J43" s="12"/>
      <c r="L43" s="65"/>
      <c r="M43" s="8"/>
      <c r="N43" s="20"/>
    </row>
    <row r="44" spans="1:14" x14ac:dyDescent="0.2">
      <c r="A44" s="12" t="s">
        <v>14</v>
      </c>
      <c r="B44" s="12" t="s">
        <v>15</v>
      </c>
      <c r="C44" s="13">
        <v>45239</v>
      </c>
      <c r="D44" s="67" t="s">
        <v>62</v>
      </c>
      <c r="E44" s="14">
        <v>-16</v>
      </c>
      <c r="F44" s="14">
        <v>0</v>
      </c>
      <c r="G44" s="14">
        <v>-16</v>
      </c>
      <c r="H44" s="15">
        <v>0</v>
      </c>
      <c r="I44" s="12" t="s">
        <v>17</v>
      </c>
      <c r="J44" s="12"/>
      <c r="L44" s="65"/>
      <c r="M44" s="8"/>
      <c r="N44" s="20"/>
    </row>
    <row r="45" spans="1:14" x14ac:dyDescent="0.2">
      <c r="A45" s="12" t="s">
        <v>63</v>
      </c>
      <c r="B45" s="12" t="s">
        <v>64</v>
      </c>
      <c r="C45" s="13">
        <v>45239</v>
      </c>
      <c r="D45" s="12" t="s">
        <v>65</v>
      </c>
      <c r="E45" s="14">
        <v>11.36</v>
      </c>
      <c r="F45" s="14">
        <v>0.54</v>
      </c>
      <c r="G45" s="14">
        <v>10.82</v>
      </c>
      <c r="H45" s="15">
        <v>5</v>
      </c>
      <c r="I45" s="12" t="s">
        <v>66</v>
      </c>
      <c r="J45" s="12"/>
    </row>
    <row r="46" spans="1:14" x14ac:dyDescent="0.2">
      <c r="A46" s="12" t="s">
        <v>60</v>
      </c>
      <c r="B46" s="12" t="s">
        <v>61</v>
      </c>
      <c r="C46" s="13">
        <v>45239</v>
      </c>
      <c r="D46" s="12" t="s">
        <v>168</v>
      </c>
      <c r="E46" s="14">
        <v>7.2</v>
      </c>
      <c r="F46" s="14">
        <v>1.2</v>
      </c>
      <c r="G46" s="14">
        <v>6</v>
      </c>
      <c r="H46" s="15">
        <v>20</v>
      </c>
      <c r="I46" s="12" t="s">
        <v>22</v>
      </c>
      <c r="J46" s="12"/>
    </row>
    <row r="47" spans="1:14" x14ac:dyDescent="0.2">
      <c r="A47" s="12" t="s">
        <v>67</v>
      </c>
      <c r="B47" s="12" t="s">
        <v>68</v>
      </c>
      <c r="C47" s="13">
        <v>45239</v>
      </c>
      <c r="D47" s="12" t="s">
        <v>169</v>
      </c>
      <c r="E47" s="14">
        <v>1.44</v>
      </c>
      <c r="F47" s="14">
        <v>0.24</v>
      </c>
      <c r="G47" s="14">
        <v>1.2</v>
      </c>
      <c r="H47" s="15">
        <v>20</v>
      </c>
      <c r="I47" s="12" t="s">
        <v>22</v>
      </c>
      <c r="J47" s="12"/>
    </row>
    <row r="48" spans="1:14" x14ac:dyDescent="0.2">
      <c r="A48" s="12" t="s">
        <v>67</v>
      </c>
      <c r="B48" s="12" t="s">
        <v>68</v>
      </c>
      <c r="C48" s="13">
        <v>45239</v>
      </c>
      <c r="D48" s="12" t="s">
        <v>170</v>
      </c>
      <c r="E48" s="14">
        <v>0.74</v>
      </c>
      <c r="F48" s="14">
        <v>0.12</v>
      </c>
      <c r="G48" s="14">
        <v>0.62</v>
      </c>
      <c r="H48" s="15">
        <v>20</v>
      </c>
      <c r="I48" s="12" t="s">
        <v>22</v>
      </c>
      <c r="J48" s="12"/>
    </row>
    <row r="49" spans="1:14" x14ac:dyDescent="0.2">
      <c r="A49" s="12" t="s">
        <v>24</v>
      </c>
      <c r="B49" s="12" t="s">
        <v>25</v>
      </c>
      <c r="C49" s="13">
        <v>45240</v>
      </c>
      <c r="D49" s="67" t="s">
        <v>69</v>
      </c>
      <c r="E49" s="14">
        <v>-10</v>
      </c>
      <c r="F49" s="14">
        <v>0</v>
      </c>
      <c r="G49" s="14">
        <v>-10</v>
      </c>
      <c r="H49" s="15">
        <v>0</v>
      </c>
      <c r="I49" s="12" t="s">
        <v>17</v>
      </c>
      <c r="J49" s="12"/>
    </row>
    <row r="50" spans="1:14" x14ac:dyDescent="0.2">
      <c r="A50" s="12" t="s">
        <v>70</v>
      </c>
      <c r="B50" s="12" t="s">
        <v>71</v>
      </c>
      <c r="C50" s="13">
        <v>45240</v>
      </c>
      <c r="D50" s="73" t="s">
        <v>172</v>
      </c>
      <c r="E50" s="14">
        <v>-62030.3</v>
      </c>
      <c r="F50" s="14">
        <v>0</v>
      </c>
      <c r="G50" s="14">
        <v>-62030.3</v>
      </c>
      <c r="H50" s="15">
        <v>0</v>
      </c>
      <c r="I50" s="12" t="s">
        <v>17</v>
      </c>
      <c r="J50" s="12"/>
    </row>
    <row r="51" spans="1:14" x14ac:dyDescent="0.2">
      <c r="A51" s="12" t="s">
        <v>72</v>
      </c>
      <c r="B51" s="12" t="s">
        <v>73</v>
      </c>
      <c r="C51" s="13">
        <v>45243</v>
      </c>
      <c r="D51" s="67" t="s">
        <v>74</v>
      </c>
      <c r="E51" s="14">
        <v>-162</v>
      </c>
      <c r="F51" s="14">
        <v>-27</v>
      </c>
      <c r="G51" s="14">
        <v>-135</v>
      </c>
      <c r="H51" s="15">
        <v>20</v>
      </c>
      <c r="I51" s="12" t="s">
        <v>75</v>
      </c>
      <c r="J51" s="12"/>
      <c r="L51" s="25"/>
    </row>
    <row r="52" spans="1:14" x14ac:dyDescent="0.2">
      <c r="A52" s="12" t="s">
        <v>76</v>
      </c>
      <c r="B52" s="12" t="s">
        <v>77</v>
      </c>
      <c r="C52" s="13">
        <v>45243</v>
      </c>
      <c r="D52" s="67" t="s">
        <v>78</v>
      </c>
      <c r="E52" s="14">
        <v>-80</v>
      </c>
      <c r="F52" s="14">
        <v>0</v>
      </c>
      <c r="G52" s="14">
        <v>-80</v>
      </c>
      <c r="H52" s="15">
        <v>0</v>
      </c>
      <c r="I52" s="12" t="s">
        <v>17</v>
      </c>
      <c r="J52" s="12"/>
      <c r="L52" s="65"/>
      <c r="M52" s="8"/>
      <c r="N52" s="8"/>
    </row>
    <row r="53" spans="1:14" x14ac:dyDescent="0.2">
      <c r="A53" s="12" t="s">
        <v>76</v>
      </c>
      <c r="B53" s="12" t="s">
        <v>77</v>
      </c>
      <c r="C53" s="13">
        <v>45243</v>
      </c>
      <c r="D53" s="67" t="s">
        <v>79</v>
      </c>
      <c r="E53" s="14">
        <v>-128</v>
      </c>
      <c r="F53" s="14">
        <v>0</v>
      </c>
      <c r="G53" s="14">
        <v>-128</v>
      </c>
      <c r="H53" s="15">
        <v>0</v>
      </c>
      <c r="I53" s="12" t="s">
        <v>17</v>
      </c>
      <c r="J53" s="12"/>
      <c r="L53" s="20"/>
      <c r="M53" s="8"/>
      <c r="N53" s="8"/>
    </row>
    <row r="54" spans="1:14" x14ac:dyDescent="0.2">
      <c r="A54" s="12" t="s">
        <v>14</v>
      </c>
      <c r="B54" s="12" t="s">
        <v>15</v>
      </c>
      <c r="C54" s="13">
        <v>45243</v>
      </c>
      <c r="D54" s="67" t="s">
        <v>173</v>
      </c>
      <c r="E54" s="14">
        <v>-19.100000000000001</v>
      </c>
      <c r="F54" s="14">
        <v>0</v>
      </c>
      <c r="G54" s="14">
        <v>-19.100000000000001</v>
      </c>
      <c r="H54" s="15">
        <v>0</v>
      </c>
      <c r="I54" s="12" t="s">
        <v>17</v>
      </c>
      <c r="J54" s="12"/>
      <c r="L54" s="20"/>
      <c r="M54" s="8"/>
      <c r="N54" s="8"/>
    </row>
    <row r="55" spans="1:14" x14ac:dyDescent="0.2">
      <c r="A55" s="12" t="s">
        <v>14</v>
      </c>
      <c r="B55" s="12" t="s">
        <v>15</v>
      </c>
      <c r="C55" s="13">
        <v>45243</v>
      </c>
      <c r="D55" s="67" t="s">
        <v>174</v>
      </c>
      <c r="E55" s="14">
        <v>-16</v>
      </c>
      <c r="F55" s="14">
        <v>0</v>
      </c>
      <c r="G55" s="14">
        <v>-16</v>
      </c>
      <c r="H55" s="15">
        <v>0</v>
      </c>
      <c r="I55" s="12" t="s">
        <v>17</v>
      </c>
      <c r="J55" s="12"/>
      <c r="L55" s="20"/>
      <c r="M55" s="8"/>
      <c r="N55" s="8"/>
    </row>
    <row r="56" spans="1:14" x14ac:dyDescent="0.2">
      <c r="A56" s="12" t="s">
        <v>80</v>
      </c>
      <c r="B56" s="12" t="s">
        <v>81</v>
      </c>
      <c r="C56" s="13">
        <v>45244</v>
      </c>
      <c r="D56" s="67" t="s">
        <v>82</v>
      </c>
      <c r="E56" s="14">
        <v>-1500</v>
      </c>
      <c r="F56" s="14">
        <v>0</v>
      </c>
      <c r="G56" s="14">
        <v>-1500</v>
      </c>
      <c r="H56" s="15">
        <v>0</v>
      </c>
      <c r="I56" s="12" t="s">
        <v>17</v>
      </c>
      <c r="J56" s="12"/>
      <c r="L56" s="20"/>
      <c r="M56" s="8"/>
      <c r="N56" s="8"/>
    </row>
    <row r="57" spans="1:14" x14ac:dyDescent="0.2">
      <c r="A57" s="12" t="s">
        <v>72</v>
      </c>
      <c r="B57" s="12" t="s">
        <v>73</v>
      </c>
      <c r="C57" s="13">
        <v>45244</v>
      </c>
      <c r="D57" s="67" t="s">
        <v>83</v>
      </c>
      <c r="E57" s="14">
        <v>-211.78</v>
      </c>
      <c r="F57" s="14">
        <v>-35.299999999999997</v>
      </c>
      <c r="G57" s="14">
        <v>-176.48</v>
      </c>
      <c r="H57" s="15">
        <v>20</v>
      </c>
      <c r="I57" s="12" t="s">
        <v>75</v>
      </c>
      <c r="J57" s="12"/>
      <c r="L57" s="65"/>
      <c r="M57" s="20"/>
      <c r="N57" s="20"/>
    </row>
    <row r="58" spans="1:14" x14ac:dyDescent="0.2">
      <c r="A58" s="12" t="s">
        <v>37</v>
      </c>
      <c r="B58" s="12" t="s">
        <v>38</v>
      </c>
      <c r="C58" s="13">
        <v>45246</v>
      </c>
      <c r="D58" s="12" t="s">
        <v>84</v>
      </c>
      <c r="E58" s="14">
        <v>26.4</v>
      </c>
      <c r="F58" s="14">
        <v>4.4000000000000004</v>
      </c>
      <c r="G58" s="14">
        <v>22</v>
      </c>
      <c r="H58" s="15">
        <v>20</v>
      </c>
      <c r="I58" s="12" t="s">
        <v>22</v>
      </c>
      <c r="J58" s="12"/>
      <c r="L58" s="65"/>
      <c r="M58" s="20"/>
      <c r="N58" s="20"/>
    </row>
    <row r="59" spans="1:14" x14ac:dyDescent="0.2">
      <c r="A59" s="12" t="s">
        <v>85</v>
      </c>
      <c r="B59" s="12" t="s">
        <v>86</v>
      </c>
      <c r="C59" s="13">
        <v>45246</v>
      </c>
      <c r="D59" s="12" t="s">
        <v>175</v>
      </c>
      <c r="E59" s="14">
        <v>300</v>
      </c>
      <c r="F59" s="14">
        <v>50</v>
      </c>
      <c r="G59" s="14">
        <v>250</v>
      </c>
      <c r="H59" s="15">
        <v>20</v>
      </c>
      <c r="I59" s="12" t="s">
        <v>22</v>
      </c>
      <c r="J59" s="12"/>
      <c r="L59" s="65" t="s">
        <v>294</v>
      </c>
      <c r="M59" s="8" t="s">
        <v>107</v>
      </c>
      <c r="N59" s="8" t="s">
        <v>301</v>
      </c>
    </row>
    <row r="60" spans="1:14" x14ac:dyDescent="0.2">
      <c r="A60" s="12" t="s">
        <v>85</v>
      </c>
      <c r="B60" s="12" t="s">
        <v>86</v>
      </c>
      <c r="C60" s="13">
        <v>45246</v>
      </c>
      <c r="D60" s="12" t="s">
        <v>176</v>
      </c>
      <c r="E60" s="14">
        <v>240</v>
      </c>
      <c r="F60" s="14">
        <v>40</v>
      </c>
      <c r="G60" s="14">
        <v>200</v>
      </c>
      <c r="H60" s="15">
        <v>20</v>
      </c>
      <c r="I60" s="12" t="s">
        <v>22</v>
      </c>
      <c r="J60" s="12"/>
      <c r="L60" s="65" t="s">
        <v>294</v>
      </c>
      <c r="M60" s="8" t="s">
        <v>107</v>
      </c>
      <c r="N60" s="8" t="s">
        <v>301</v>
      </c>
    </row>
    <row r="61" spans="1:14" x14ac:dyDescent="0.2">
      <c r="A61" s="12" t="s">
        <v>85</v>
      </c>
      <c r="B61" s="12" t="s">
        <v>86</v>
      </c>
      <c r="C61" s="13">
        <v>45246</v>
      </c>
      <c r="D61" s="12" t="s">
        <v>177</v>
      </c>
      <c r="E61" s="14">
        <v>180</v>
      </c>
      <c r="F61" s="14">
        <v>30</v>
      </c>
      <c r="G61" s="14">
        <v>150</v>
      </c>
      <c r="H61" s="15">
        <v>20</v>
      </c>
      <c r="I61" s="12" t="s">
        <v>22</v>
      </c>
      <c r="J61" s="12"/>
      <c r="L61" s="65" t="s">
        <v>294</v>
      </c>
      <c r="M61" s="8" t="s">
        <v>107</v>
      </c>
      <c r="N61" s="8" t="s">
        <v>301</v>
      </c>
    </row>
    <row r="62" spans="1:14" x14ac:dyDescent="0.2">
      <c r="A62" s="12" t="s">
        <v>85</v>
      </c>
      <c r="B62" s="12" t="s">
        <v>86</v>
      </c>
      <c r="C62" s="13">
        <v>45246</v>
      </c>
      <c r="D62" s="12" t="s">
        <v>178</v>
      </c>
      <c r="E62" s="14">
        <v>240</v>
      </c>
      <c r="F62" s="14">
        <v>40</v>
      </c>
      <c r="G62" s="14">
        <v>200</v>
      </c>
      <c r="H62" s="15">
        <v>20</v>
      </c>
      <c r="I62" s="12" t="s">
        <v>22</v>
      </c>
      <c r="J62" s="12"/>
      <c r="L62" s="65" t="s">
        <v>294</v>
      </c>
      <c r="M62" s="8" t="s">
        <v>107</v>
      </c>
      <c r="N62" s="8" t="s">
        <v>301</v>
      </c>
    </row>
    <row r="63" spans="1:14" x14ac:dyDescent="0.2">
      <c r="A63" s="12" t="s">
        <v>51</v>
      </c>
      <c r="B63" s="12" t="s">
        <v>52</v>
      </c>
      <c r="C63" s="13">
        <v>45246</v>
      </c>
      <c r="D63" s="12" t="s">
        <v>180</v>
      </c>
      <c r="E63" s="14">
        <v>39.94</v>
      </c>
      <c r="F63" s="14">
        <v>6.66</v>
      </c>
      <c r="G63" s="14">
        <v>33.28</v>
      </c>
      <c r="H63" s="15">
        <v>20</v>
      </c>
      <c r="I63" s="12" t="s">
        <v>22</v>
      </c>
      <c r="J63" s="12"/>
      <c r="L63" s="20"/>
      <c r="M63" s="8"/>
      <c r="N63" s="8"/>
    </row>
    <row r="64" spans="1:14" x14ac:dyDescent="0.2">
      <c r="A64" s="12" t="s">
        <v>51</v>
      </c>
      <c r="B64" s="12" t="s">
        <v>52</v>
      </c>
      <c r="C64" s="13">
        <v>45246</v>
      </c>
      <c r="D64" s="12" t="s">
        <v>179</v>
      </c>
      <c r="E64" s="14">
        <v>11.94</v>
      </c>
      <c r="F64" s="14">
        <v>1.99</v>
      </c>
      <c r="G64" s="14">
        <v>9.9499999999999993</v>
      </c>
      <c r="H64" s="15">
        <v>20</v>
      </c>
      <c r="I64" s="12" t="s">
        <v>22</v>
      </c>
      <c r="J64" s="12"/>
      <c r="L64" s="65"/>
      <c r="M64" s="8"/>
      <c r="N64" s="20"/>
    </row>
    <row r="65" spans="1:14" x14ac:dyDescent="0.2">
      <c r="A65" s="12" t="s">
        <v>14</v>
      </c>
      <c r="B65" s="12" t="s">
        <v>15</v>
      </c>
      <c r="C65" s="13">
        <v>45246</v>
      </c>
      <c r="D65" s="67" t="s">
        <v>87</v>
      </c>
      <c r="E65" s="14">
        <v>-9.6</v>
      </c>
      <c r="F65" s="14">
        <v>0</v>
      </c>
      <c r="G65" s="14">
        <v>-9.6</v>
      </c>
      <c r="H65" s="15">
        <v>0</v>
      </c>
      <c r="I65" s="12" t="s">
        <v>17</v>
      </c>
      <c r="J65" s="12"/>
      <c r="L65" s="65"/>
      <c r="M65" s="20"/>
      <c r="N65" s="20"/>
    </row>
    <row r="66" spans="1:14" x14ac:dyDescent="0.2">
      <c r="A66" s="12" t="s">
        <v>88</v>
      </c>
      <c r="B66" s="12" t="s">
        <v>89</v>
      </c>
      <c r="C66" s="13">
        <v>45247</v>
      </c>
      <c r="D66" s="12" t="s">
        <v>90</v>
      </c>
      <c r="E66" s="14">
        <v>22.06</v>
      </c>
      <c r="F66" s="14">
        <v>0</v>
      </c>
      <c r="G66" s="14">
        <v>22.06</v>
      </c>
      <c r="H66" s="15">
        <v>0</v>
      </c>
      <c r="I66" s="12" t="s">
        <v>17</v>
      </c>
      <c r="J66" s="12"/>
      <c r="L66" s="65"/>
      <c r="M66" s="8"/>
      <c r="N66" s="20"/>
    </row>
    <row r="67" spans="1:14" x14ac:dyDescent="0.2">
      <c r="A67" s="12" t="s">
        <v>14</v>
      </c>
      <c r="B67" s="12" t="s">
        <v>15</v>
      </c>
      <c r="C67" s="13">
        <v>45251</v>
      </c>
      <c r="D67" s="67" t="s">
        <v>91</v>
      </c>
      <c r="E67" s="14">
        <v>-9.6</v>
      </c>
      <c r="F67" s="14">
        <v>0</v>
      </c>
      <c r="G67" s="14">
        <v>-9.6</v>
      </c>
      <c r="H67" s="15">
        <v>0</v>
      </c>
      <c r="I67" s="12" t="s">
        <v>17</v>
      </c>
      <c r="J67" s="12"/>
      <c r="L67" s="25"/>
    </row>
    <row r="68" spans="1:14" x14ac:dyDescent="0.2">
      <c r="A68" s="12" t="s">
        <v>72</v>
      </c>
      <c r="B68" s="12" t="s">
        <v>73</v>
      </c>
      <c r="C68" s="13">
        <v>45251</v>
      </c>
      <c r="D68" s="67" t="s">
        <v>181</v>
      </c>
      <c r="E68" s="14">
        <v>-162</v>
      </c>
      <c r="F68" s="14">
        <v>0</v>
      </c>
      <c r="G68" s="14">
        <v>-162</v>
      </c>
      <c r="H68" s="15">
        <v>0</v>
      </c>
      <c r="I68" s="12" t="s">
        <v>92</v>
      </c>
      <c r="J68" s="12"/>
      <c r="L68" s="25"/>
    </row>
    <row r="69" spans="1:14" x14ac:dyDescent="0.2">
      <c r="A69" s="12" t="s">
        <v>72</v>
      </c>
      <c r="B69" s="12" t="s">
        <v>73</v>
      </c>
      <c r="C69" s="13">
        <v>45251</v>
      </c>
      <c r="D69" s="67" t="s">
        <v>182</v>
      </c>
      <c r="E69" s="14">
        <v>-162</v>
      </c>
      <c r="F69" s="14">
        <v>0</v>
      </c>
      <c r="G69" s="14">
        <v>-162</v>
      </c>
      <c r="H69" s="15">
        <v>0</v>
      </c>
      <c r="I69" s="12" t="s">
        <v>92</v>
      </c>
      <c r="J69" s="12"/>
      <c r="L69" s="25"/>
    </row>
    <row r="70" spans="1:14" x14ac:dyDescent="0.2">
      <c r="A70" s="12" t="s">
        <v>24</v>
      </c>
      <c r="B70" s="12" t="s">
        <v>25</v>
      </c>
      <c r="C70" s="13">
        <v>45251</v>
      </c>
      <c r="D70" s="67" t="s">
        <v>93</v>
      </c>
      <c r="E70" s="14">
        <v>-10</v>
      </c>
      <c r="F70" s="14">
        <v>0</v>
      </c>
      <c r="G70" s="14">
        <v>-10</v>
      </c>
      <c r="H70" s="15">
        <v>0</v>
      </c>
      <c r="I70" s="12" t="s">
        <v>17</v>
      </c>
      <c r="J70" s="12"/>
      <c r="L70" s="20"/>
      <c r="M70" s="8"/>
      <c r="N70" s="8"/>
    </row>
    <row r="71" spans="1:14" x14ac:dyDescent="0.2">
      <c r="A71" s="12" t="s">
        <v>94</v>
      </c>
      <c r="B71" s="12" t="s">
        <v>95</v>
      </c>
      <c r="C71" s="13">
        <v>45252</v>
      </c>
      <c r="D71" s="12" t="s">
        <v>96</v>
      </c>
      <c r="E71" s="14">
        <v>60.37</v>
      </c>
      <c r="F71" s="14">
        <v>0</v>
      </c>
      <c r="G71" s="14">
        <v>60.37</v>
      </c>
      <c r="H71" s="15">
        <v>0</v>
      </c>
      <c r="I71" s="12" t="s">
        <v>17</v>
      </c>
      <c r="J71" s="12"/>
      <c r="L71" s="20"/>
      <c r="M71" s="8"/>
      <c r="N71" s="8"/>
    </row>
    <row r="72" spans="1:14" x14ac:dyDescent="0.2">
      <c r="A72" s="12" t="s">
        <v>37</v>
      </c>
      <c r="B72" s="12" t="s">
        <v>38</v>
      </c>
      <c r="C72" s="13">
        <v>45252</v>
      </c>
      <c r="D72" s="69" t="s">
        <v>183</v>
      </c>
      <c r="E72" s="14">
        <v>144</v>
      </c>
      <c r="F72" s="14">
        <v>24</v>
      </c>
      <c r="G72" s="14">
        <v>120</v>
      </c>
      <c r="H72" s="15">
        <v>20</v>
      </c>
      <c r="I72" s="12" t="s">
        <v>22</v>
      </c>
      <c r="J72" s="12"/>
      <c r="L72" s="20"/>
      <c r="M72" s="8"/>
      <c r="N72" s="8"/>
    </row>
    <row r="73" spans="1:14" x14ac:dyDescent="0.2">
      <c r="A73" s="12" t="s">
        <v>97</v>
      </c>
      <c r="B73" s="12" t="s">
        <v>98</v>
      </c>
      <c r="C73" s="13">
        <v>45252</v>
      </c>
      <c r="D73" s="67" t="s">
        <v>184</v>
      </c>
      <c r="E73" s="14">
        <v>-12.51</v>
      </c>
      <c r="F73" s="14">
        <v>0</v>
      </c>
      <c r="G73" s="14">
        <v>-12.51</v>
      </c>
      <c r="H73" s="15">
        <v>0</v>
      </c>
      <c r="I73" s="12" t="s">
        <v>17</v>
      </c>
      <c r="J73" s="12"/>
      <c r="L73" s="65"/>
      <c r="M73" s="8"/>
      <c r="N73" s="20"/>
    </row>
    <row r="74" spans="1:14" x14ac:dyDescent="0.2">
      <c r="A74" s="12" t="s">
        <v>97</v>
      </c>
      <c r="B74" s="12" t="s">
        <v>98</v>
      </c>
      <c r="C74" s="13">
        <v>45252</v>
      </c>
      <c r="D74" s="67" t="s">
        <v>99</v>
      </c>
      <c r="E74" s="14">
        <v>-172.73</v>
      </c>
      <c r="F74" s="14">
        <v>0</v>
      </c>
      <c r="G74" s="14">
        <v>-172.73</v>
      </c>
      <c r="H74" s="15">
        <v>0</v>
      </c>
      <c r="I74" s="12" t="s">
        <v>17</v>
      </c>
      <c r="J74" s="12"/>
      <c r="L74" s="65"/>
      <c r="M74" s="8"/>
      <c r="N74" s="20"/>
    </row>
    <row r="75" spans="1:14" x14ac:dyDescent="0.2">
      <c r="A75" s="12" t="s">
        <v>97</v>
      </c>
      <c r="B75" s="12" t="s">
        <v>98</v>
      </c>
      <c r="C75" s="13">
        <v>45252</v>
      </c>
      <c r="D75" s="67" t="s">
        <v>100</v>
      </c>
      <c r="E75" s="14">
        <v>-239.31</v>
      </c>
      <c r="F75" s="14">
        <v>0</v>
      </c>
      <c r="G75" s="14">
        <v>-239.31</v>
      </c>
      <c r="H75" s="15">
        <v>0</v>
      </c>
      <c r="I75" s="12" t="s">
        <v>17</v>
      </c>
      <c r="J75" s="12"/>
      <c r="L75" s="65"/>
      <c r="M75" s="8"/>
      <c r="N75" s="20"/>
    </row>
    <row r="76" spans="1:14" x14ac:dyDescent="0.2">
      <c r="A76" s="12" t="s">
        <v>97</v>
      </c>
      <c r="B76" s="12" t="s">
        <v>98</v>
      </c>
      <c r="C76" s="13">
        <v>45252</v>
      </c>
      <c r="D76" s="67" t="s">
        <v>185</v>
      </c>
      <c r="E76" s="14">
        <v>-18.420000000000002</v>
      </c>
      <c r="F76" s="14">
        <v>0</v>
      </c>
      <c r="G76" s="14">
        <v>-18.420000000000002</v>
      </c>
      <c r="H76" s="15">
        <v>0</v>
      </c>
      <c r="I76" s="12" t="s">
        <v>17</v>
      </c>
      <c r="J76" s="12"/>
      <c r="L76" s="65"/>
      <c r="M76" s="8"/>
      <c r="N76" s="20"/>
    </row>
    <row r="77" spans="1:14" x14ac:dyDescent="0.2">
      <c r="A77" s="12" t="s">
        <v>97</v>
      </c>
      <c r="B77" s="12" t="s">
        <v>98</v>
      </c>
      <c r="C77" s="13">
        <v>45252</v>
      </c>
      <c r="D77" s="67" t="s">
        <v>101</v>
      </c>
      <c r="E77" s="14">
        <v>-207.16</v>
      </c>
      <c r="F77" s="14">
        <v>0</v>
      </c>
      <c r="G77" s="14">
        <v>-207.16</v>
      </c>
      <c r="H77" s="15">
        <v>0</v>
      </c>
      <c r="I77" s="12" t="s">
        <v>17</v>
      </c>
      <c r="J77" s="12"/>
      <c r="L77" s="65"/>
      <c r="M77" s="8"/>
      <c r="N77" s="20"/>
    </row>
    <row r="78" spans="1:14" x14ac:dyDescent="0.2">
      <c r="A78" s="12" t="s">
        <v>97</v>
      </c>
      <c r="B78" s="12" t="s">
        <v>98</v>
      </c>
      <c r="C78" s="13">
        <v>45252</v>
      </c>
      <c r="D78" s="67" t="s">
        <v>102</v>
      </c>
      <c r="E78" s="14">
        <v>-3.96</v>
      </c>
      <c r="F78" s="14">
        <v>0</v>
      </c>
      <c r="G78" s="14">
        <v>-3.96</v>
      </c>
      <c r="H78" s="15">
        <v>0</v>
      </c>
      <c r="I78" s="12" t="s">
        <v>17</v>
      </c>
      <c r="J78" s="12"/>
      <c r="L78" s="65"/>
      <c r="M78" s="8"/>
      <c r="N78" s="20"/>
    </row>
    <row r="79" spans="1:14" x14ac:dyDescent="0.2">
      <c r="A79" s="12" t="s">
        <v>47</v>
      </c>
      <c r="B79" s="12" t="s">
        <v>48</v>
      </c>
      <c r="C79" s="13">
        <v>45252</v>
      </c>
      <c r="D79" s="12" t="s">
        <v>186</v>
      </c>
      <c r="E79" s="14">
        <v>90</v>
      </c>
      <c r="F79" s="14">
        <v>0</v>
      </c>
      <c r="G79" s="14">
        <v>90</v>
      </c>
      <c r="H79" s="15">
        <v>0</v>
      </c>
      <c r="I79" s="12" t="s">
        <v>17</v>
      </c>
      <c r="J79" s="12"/>
      <c r="L79" s="65"/>
      <c r="M79" s="8"/>
      <c r="N79" s="8"/>
    </row>
    <row r="80" spans="1:14" x14ac:dyDescent="0.2">
      <c r="A80" s="12" t="s">
        <v>47</v>
      </c>
      <c r="B80" s="12" t="s">
        <v>48</v>
      </c>
      <c r="C80" s="13">
        <v>45252</v>
      </c>
      <c r="D80" s="12" t="s">
        <v>187</v>
      </c>
      <c r="E80" s="14">
        <v>25</v>
      </c>
      <c r="F80" s="14">
        <v>0</v>
      </c>
      <c r="G80" s="14">
        <v>25</v>
      </c>
      <c r="H80" s="15">
        <v>0</v>
      </c>
      <c r="I80" s="12" t="s">
        <v>17</v>
      </c>
      <c r="J80" s="12"/>
      <c r="L80" s="25"/>
    </row>
    <row r="81" spans="1:14" x14ac:dyDescent="0.2">
      <c r="A81" s="12" t="s">
        <v>103</v>
      </c>
      <c r="B81" s="12" t="s">
        <v>104</v>
      </c>
      <c r="C81" s="13">
        <v>45253</v>
      </c>
      <c r="D81" s="12" t="s">
        <v>188</v>
      </c>
      <c r="E81" s="14">
        <v>128.09</v>
      </c>
      <c r="F81" s="14">
        <v>0</v>
      </c>
      <c r="G81" s="14">
        <v>128.09</v>
      </c>
      <c r="H81" s="15">
        <v>0</v>
      </c>
      <c r="I81" s="12" t="s">
        <v>17</v>
      </c>
      <c r="J81" s="12"/>
      <c r="L81" s="42"/>
      <c r="M81" s="8"/>
      <c r="N81" s="8"/>
    </row>
    <row r="82" spans="1:14" x14ac:dyDescent="0.2">
      <c r="A82" s="12" t="s">
        <v>103</v>
      </c>
      <c r="B82" s="12" t="s">
        <v>104</v>
      </c>
      <c r="C82" s="13">
        <v>45253</v>
      </c>
      <c r="D82" s="12" t="s">
        <v>189</v>
      </c>
      <c r="E82" s="14">
        <v>102.47</v>
      </c>
      <c r="F82" s="14">
        <v>0</v>
      </c>
      <c r="G82" s="14">
        <v>102.47</v>
      </c>
      <c r="H82" s="15">
        <v>0</v>
      </c>
      <c r="I82" s="12" t="s">
        <v>17</v>
      </c>
      <c r="J82" s="12"/>
      <c r="L82" s="42"/>
      <c r="M82" s="8"/>
      <c r="N82" s="8"/>
    </row>
    <row r="83" spans="1:14" x14ac:dyDescent="0.2">
      <c r="A83" s="12" t="s">
        <v>105</v>
      </c>
      <c r="B83" s="12" t="s">
        <v>106</v>
      </c>
      <c r="C83" s="13">
        <v>45253</v>
      </c>
      <c r="D83" s="69" t="s">
        <v>190</v>
      </c>
      <c r="E83" s="14">
        <v>2692.8</v>
      </c>
      <c r="F83" s="14">
        <v>448.8</v>
      </c>
      <c r="G83" s="14">
        <v>2244</v>
      </c>
      <c r="H83" s="15">
        <v>20</v>
      </c>
      <c r="I83" s="12" t="s">
        <v>22</v>
      </c>
      <c r="J83" s="71" t="s">
        <v>107</v>
      </c>
      <c r="L83" s="65" t="s">
        <v>294</v>
      </c>
      <c r="M83" s="8" t="s">
        <v>107</v>
      </c>
      <c r="N83" s="8" t="s">
        <v>300</v>
      </c>
    </row>
    <row r="84" spans="1:14" x14ac:dyDescent="0.2">
      <c r="A84" s="12" t="s">
        <v>105</v>
      </c>
      <c r="B84" s="12" t="s">
        <v>106</v>
      </c>
      <c r="C84" s="13">
        <v>45253</v>
      </c>
      <c r="D84" s="69" t="s">
        <v>191</v>
      </c>
      <c r="E84" s="14">
        <v>23.94</v>
      </c>
      <c r="F84" s="14">
        <v>3.99</v>
      </c>
      <c r="G84" s="14">
        <v>19.95</v>
      </c>
      <c r="H84" s="15">
        <v>20</v>
      </c>
      <c r="I84" s="12" t="s">
        <v>22</v>
      </c>
      <c r="J84" s="12"/>
      <c r="L84" s="65" t="s">
        <v>294</v>
      </c>
      <c r="M84" s="8" t="s">
        <v>107</v>
      </c>
      <c r="N84" s="8" t="s">
        <v>300</v>
      </c>
    </row>
    <row r="85" spans="1:14" x14ac:dyDescent="0.2">
      <c r="A85" s="12" t="s">
        <v>108</v>
      </c>
      <c r="B85" s="12" t="s">
        <v>109</v>
      </c>
      <c r="C85" s="13">
        <v>45257</v>
      </c>
      <c r="D85" s="12" t="s">
        <v>192</v>
      </c>
      <c r="E85" s="14">
        <v>769.54</v>
      </c>
      <c r="F85" s="14">
        <v>0</v>
      </c>
      <c r="G85" s="14">
        <v>769.54</v>
      </c>
      <c r="H85" s="15">
        <v>0</v>
      </c>
      <c r="I85" s="12" t="s">
        <v>17</v>
      </c>
      <c r="J85" s="12"/>
      <c r="L85" s="65" t="s">
        <v>294</v>
      </c>
      <c r="M85" s="8" t="s">
        <v>296</v>
      </c>
      <c r="N85" s="8" t="s">
        <v>297</v>
      </c>
    </row>
    <row r="86" spans="1:14" x14ac:dyDescent="0.2">
      <c r="A86" s="12" t="s">
        <v>14</v>
      </c>
      <c r="B86" s="12" t="s">
        <v>15</v>
      </c>
      <c r="C86" s="13">
        <v>45257</v>
      </c>
      <c r="D86" s="67" t="s">
        <v>110</v>
      </c>
      <c r="E86" s="14">
        <v>-9.6</v>
      </c>
      <c r="F86" s="14">
        <v>0</v>
      </c>
      <c r="G86" s="14">
        <v>-9.6</v>
      </c>
      <c r="H86" s="15">
        <v>0</v>
      </c>
      <c r="I86" s="12" t="s">
        <v>17</v>
      </c>
      <c r="J86" s="12"/>
      <c r="L86" s="42"/>
      <c r="M86" s="8"/>
      <c r="N86" s="8"/>
    </row>
    <row r="87" spans="1:14" x14ac:dyDescent="0.2">
      <c r="A87" s="12" t="s">
        <v>24</v>
      </c>
      <c r="B87" s="12" t="s">
        <v>25</v>
      </c>
      <c r="C87" s="13">
        <v>45257</v>
      </c>
      <c r="D87" s="67" t="s">
        <v>111</v>
      </c>
      <c r="E87" s="14">
        <v>-10</v>
      </c>
      <c r="F87" s="14">
        <v>0</v>
      </c>
      <c r="G87" s="14">
        <v>-10</v>
      </c>
      <c r="H87" s="15">
        <v>0</v>
      </c>
      <c r="I87" s="12" t="s">
        <v>17</v>
      </c>
      <c r="J87" s="12"/>
      <c r="L87" s="42"/>
      <c r="M87" s="8"/>
      <c r="N87" s="8"/>
    </row>
    <row r="88" spans="1:14" x14ac:dyDescent="0.2">
      <c r="A88" s="12" t="s">
        <v>60</v>
      </c>
      <c r="B88" s="12" t="s">
        <v>61</v>
      </c>
      <c r="C88" s="13">
        <v>45258</v>
      </c>
      <c r="D88" s="12" t="s">
        <v>112</v>
      </c>
      <c r="E88" s="14">
        <v>33.6</v>
      </c>
      <c r="F88" s="14">
        <v>0</v>
      </c>
      <c r="G88" s="14">
        <v>33.6</v>
      </c>
      <c r="H88" s="15">
        <v>0</v>
      </c>
      <c r="I88" s="12" t="s">
        <v>17</v>
      </c>
      <c r="J88" s="12"/>
      <c r="L88" s="42"/>
      <c r="M88" s="8"/>
      <c r="N88" s="8"/>
    </row>
    <row r="89" spans="1:14" x14ac:dyDescent="0.2">
      <c r="A89" s="12" t="s">
        <v>113</v>
      </c>
      <c r="B89" s="12" t="s">
        <v>114</v>
      </c>
      <c r="C89" s="13">
        <v>45258</v>
      </c>
      <c r="D89" s="12" t="s">
        <v>115</v>
      </c>
      <c r="E89" s="14">
        <v>192</v>
      </c>
      <c r="F89" s="14">
        <v>32</v>
      </c>
      <c r="G89" s="14">
        <v>160</v>
      </c>
      <c r="H89" s="15">
        <v>20</v>
      </c>
      <c r="I89" s="12" t="s">
        <v>22</v>
      </c>
      <c r="J89" s="12"/>
      <c r="L89" s="42"/>
      <c r="M89" s="8"/>
      <c r="N89" s="8"/>
    </row>
    <row r="90" spans="1:14" x14ac:dyDescent="0.2">
      <c r="A90" s="12" t="s">
        <v>67</v>
      </c>
      <c r="B90" s="12" t="s">
        <v>68</v>
      </c>
      <c r="C90" s="13">
        <v>45258</v>
      </c>
      <c r="D90" s="12" t="s">
        <v>116</v>
      </c>
      <c r="E90" s="14">
        <v>31.46</v>
      </c>
      <c r="F90" s="14">
        <v>5.24</v>
      </c>
      <c r="G90" s="14">
        <v>26.22</v>
      </c>
      <c r="H90" s="15">
        <v>20</v>
      </c>
      <c r="I90" s="12" t="s">
        <v>22</v>
      </c>
      <c r="J90" s="12"/>
      <c r="L90" s="20"/>
      <c r="M90" s="8"/>
      <c r="N90" s="8"/>
    </row>
    <row r="91" spans="1:14" x14ac:dyDescent="0.2">
      <c r="A91" s="12" t="s">
        <v>117</v>
      </c>
      <c r="B91" s="12" t="s">
        <v>118</v>
      </c>
      <c r="C91" s="13">
        <v>45258</v>
      </c>
      <c r="D91" s="68" t="s">
        <v>193</v>
      </c>
      <c r="E91" s="14">
        <v>133.33000000000001</v>
      </c>
      <c r="F91" s="14">
        <v>0</v>
      </c>
      <c r="G91" s="14">
        <v>133.33000000000001</v>
      </c>
      <c r="H91" s="15">
        <v>0</v>
      </c>
      <c r="I91" s="12" t="s">
        <v>17</v>
      </c>
      <c r="J91" s="12"/>
      <c r="L91" s="20"/>
      <c r="M91" s="8"/>
      <c r="N91" s="8"/>
    </row>
    <row r="92" spans="1:14" x14ac:dyDescent="0.2">
      <c r="A92" s="12" t="s">
        <v>14</v>
      </c>
      <c r="B92" s="12" t="s">
        <v>15</v>
      </c>
      <c r="C92" s="13">
        <v>45258</v>
      </c>
      <c r="D92" s="67" t="s">
        <v>119</v>
      </c>
      <c r="E92" s="14">
        <v>-9.6</v>
      </c>
      <c r="F92" s="14">
        <v>0</v>
      </c>
      <c r="G92" s="14">
        <v>-9.6</v>
      </c>
      <c r="H92" s="15">
        <v>0</v>
      </c>
      <c r="I92" s="12" t="s">
        <v>17</v>
      </c>
      <c r="J92" s="12"/>
    </row>
    <row r="93" spans="1:14" x14ac:dyDescent="0.2">
      <c r="A93" s="12" t="s">
        <v>14</v>
      </c>
      <c r="B93" s="12" t="s">
        <v>15</v>
      </c>
      <c r="C93" s="13">
        <v>45259</v>
      </c>
      <c r="D93" s="67" t="s">
        <v>120</v>
      </c>
      <c r="E93" s="14">
        <v>-16</v>
      </c>
      <c r="F93" s="14">
        <v>0</v>
      </c>
      <c r="G93" s="14">
        <v>-16</v>
      </c>
      <c r="H93" s="15">
        <v>0</v>
      </c>
      <c r="I93" s="12" t="s">
        <v>17</v>
      </c>
      <c r="J93" s="12"/>
      <c r="L93" s="42"/>
      <c r="M93" s="8"/>
      <c r="N93" s="8"/>
    </row>
    <row r="94" spans="1:14" x14ac:dyDescent="0.2">
      <c r="A94" s="12" t="s">
        <v>121</v>
      </c>
      <c r="B94" s="12" t="s">
        <v>122</v>
      </c>
      <c r="C94" s="13">
        <v>45259</v>
      </c>
      <c r="D94" s="12" t="s">
        <v>123</v>
      </c>
      <c r="E94" s="14">
        <v>192.16</v>
      </c>
      <c r="F94" s="14">
        <v>9.15</v>
      </c>
      <c r="G94" s="14">
        <v>183.01</v>
      </c>
      <c r="H94" s="15">
        <v>5</v>
      </c>
      <c r="I94" s="12" t="s">
        <v>66</v>
      </c>
      <c r="J94" s="12"/>
    </row>
    <row r="95" spans="1:14" x14ac:dyDescent="0.2">
      <c r="A95" s="12" t="s">
        <v>124</v>
      </c>
      <c r="B95" s="12" t="s">
        <v>125</v>
      </c>
      <c r="C95" s="13">
        <v>45259</v>
      </c>
      <c r="D95" s="12" t="s">
        <v>126</v>
      </c>
      <c r="E95" s="14">
        <v>80.86</v>
      </c>
      <c r="F95" s="14">
        <v>3.85</v>
      </c>
      <c r="G95" s="14">
        <v>77.010000000000005</v>
      </c>
      <c r="H95" s="15">
        <v>5</v>
      </c>
      <c r="I95" s="12" t="s">
        <v>66</v>
      </c>
      <c r="J95" s="12"/>
    </row>
    <row r="96" spans="1:14" x14ac:dyDescent="0.2">
      <c r="A96" s="12" t="s">
        <v>14</v>
      </c>
      <c r="B96" s="12" t="s">
        <v>15</v>
      </c>
      <c r="C96" s="13">
        <v>45259</v>
      </c>
      <c r="D96" s="67" t="s">
        <v>127</v>
      </c>
      <c r="E96" s="14">
        <v>-16</v>
      </c>
      <c r="F96" s="14">
        <v>0</v>
      </c>
      <c r="G96" s="14">
        <v>-16</v>
      </c>
      <c r="H96" s="15">
        <v>0</v>
      </c>
      <c r="I96" s="12" t="s">
        <v>17</v>
      </c>
      <c r="J96" s="12"/>
    </row>
    <row r="97" spans="1:14" x14ac:dyDescent="0.2">
      <c r="A97" s="12" t="s">
        <v>128</v>
      </c>
      <c r="B97" s="12" t="s">
        <v>129</v>
      </c>
      <c r="C97" s="13">
        <v>45260</v>
      </c>
      <c r="D97" s="66" t="s">
        <v>194</v>
      </c>
      <c r="E97" s="14">
        <v>-3017.61</v>
      </c>
      <c r="F97" s="14">
        <v>0</v>
      </c>
      <c r="G97" s="14">
        <v>-3017.61</v>
      </c>
      <c r="H97" s="15">
        <v>0</v>
      </c>
      <c r="I97" s="12" t="s">
        <v>17</v>
      </c>
      <c r="J97" s="12"/>
    </row>
    <row r="98" spans="1:14" x14ac:dyDescent="0.2">
      <c r="A98" s="12" t="s">
        <v>108</v>
      </c>
      <c r="B98" s="12" t="s">
        <v>109</v>
      </c>
      <c r="C98" s="13">
        <v>45260</v>
      </c>
      <c r="D98" s="66" t="s">
        <v>195</v>
      </c>
      <c r="E98" s="14">
        <v>-769.54</v>
      </c>
      <c r="F98" s="14">
        <v>0</v>
      </c>
      <c r="G98" s="14">
        <v>-769.54</v>
      </c>
      <c r="H98" s="15">
        <v>0</v>
      </c>
      <c r="I98" s="12" t="s">
        <v>17</v>
      </c>
      <c r="J98" s="12"/>
    </row>
    <row r="99" spans="1:14" x14ac:dyDescent="0.2">
      <c r="A99" s="12" t="s">
        <v>130</v>
      </c>
      <c r="B99" s="12" t="s">
        <v>131</v>
      </c>
      <c r="C99" s="13">
        <v>45260</v>
      </c>
      <c r="D99" s="66" t="s">
        <v>196</v>
      </c>
      <c r="E99" s="14">
        <v>128.09</v>
      </c>
      <c r="F99" s="14">
        <v>0</v>
      </c>
      <c r="G99" s="14">
        <v>128.09</v>
      </c>
      <c r="H99" s="15">
        <v>0</v>
      </c>
      <c r="I99" s="12" t="s">
        <v>17</v>
      </c>
      <c r="J99" s="12"/>
    </row>
    <row r="100" spans="1:14" x14ac:dyDescent="0.2">
      <c r="A100" s="12" t="s">
        <v>132</v>
      </c>
      <c r="B100" s="12" t="s">
        <v>133</v>
      </c>
      <c r="C100" s="13">
        <v>45260</v>
      </c>
      <c r="D100" s="66" t="s">
        <v>197</v>
      </c>
      <c r="E100" s="14">
        <v>3601.78</v>
      </c>
      <c r="F100" s="14">
        <v>0</v>
      </c>
      <c r="G100" s="14">
        <v>3601.78</v>
      </c>
      <c r="H100" s="15">
        <v>0</v>
      </c>
      <c r="I100" s="12" t="s">
        <v>17</v>
      </c>
      <c r="J100" s="12"/>
    </row>
    <row r="101" spans="1:14" x14ac:dyDescent="0.2">
      <c r="A101" s="12" t="s">
        <v>132</v>
      </c>
      <c r="B101" s="12" t="s">
        <v>133</v>
      </c>
      <c r="C101" s="13">
        <v>45260</v>
      </c>
      <c r="D101" s="66" t="s">
        <v>198</v>
      </c>
      <c r="E101" s="14">
        <v>287.83999999999997</v>
      </c>
      <c r="F101" s="14">
        <v>0</v>
      </c>
      <c r="G101" s="14">
        <v>287.83999999999997</v>
      </c>
      <c r="H101" s="15">
        <v>0</v>
      </c>
      <c r="I101" s="12" t="s">
        <v>17</v>
      </c>
      <c r="J101" s="12"/>
    </row>
    <row r="102" spans="1:14" x14ac:dyDescent="0.2">
      <c r="A102" s="12" t="s">
        <v>103</v>
      </c>
      <c r="B102" s="12" t="s">
        <v>104</v>
      </c>
      <c r="C102" s="13">
        <v>45260</v>
      </c>
      <c r="D102" s="66" t="s">
        <v>199</v>
      </c>
      <c r="E102" s="14">
        <v>-230.56</v>
      </c>
      <c r="F102" s="14">
        <v>0</v>
      </c>
      <c r="G102" s="14">
        <v>-230.56</v>
      </c>
      <c r="H102" s="15">
        <v>0</v>
      </c>
      <c r="I102" s="12" t="s">
        <v>17</v>
      </c>
      <c r="J102" s="12"/>
    </row>
    <row r="103" spans="1:14" x14ac:dyDescent="0.2">
      <c r="A103" s="12" t="s">
        <v>128</v>
      </c>
      <c r="B103" s="12" t="s">
        <v>129</v>
      </c>
      <c r="C103" s="13">
        <v>45260</v>
      </c>
      <c r="D103" s="12" t="s">
        <v>200</v>
      </c>
      <c r="E103" s="14">
        <v>3017.6099999999997</v>
      </c>
      <c r="F103" s="14">
        <v>0</v>
      </c>
      <c r="G103" s="14">
        <v>3017.6099999999997</v>
      </c>
      <c r="H103" s="15">
        <v>0</v>
      </c>
      <c r="I103" s="12" t="s">
        <v>17</v>
      </c>
      <c r="J103" s="12"/>
      <c r="L103" s="65" t="s">
        <v>294</v>
      </c>
      <c r="M103" s="8" t="s">
        <v>296</v>
      </c>
      <c r="N103" s="8" t="s">
        <v>298</v>
      </c>
    </row>
    <row r="104" spans="1:14" x14ac:dyDescent="0.2">
      <c r="A104" s="12" t="s">
        <v>56</v>
      </c>
      <c r="B104" s="12" t="s">
        <v>57</v>
      </c>
      <c r="C104" s="13">
        <v>45260</v>
      </c>
      <c r="D104" s="12" t="s">
        <v>201</v>
      </c>
      <c r="E104" s="14">
        <v>15</v>
      </c>
      <c r="F104" s="14">
        <v>0</v>
      </c>
      <c r="G104" s="14">
        <v>15</v>
      </c>
      <c r="H104" s="15">
        <v>0</v>
      </c>
      <c r="I104" s="12" t="s">
        <v>17</v>
      </c>
      <c r="J104" s="12"/>
    </row>
    <row r="105" spans="1:14" x14ac:dyDescent="0.2">
      <c r="A105" s="12" t="s">
        <v>134</v>
      </c>
      <c r="B105" s="12" t="s">
        <v>135</v>
      </c>
      <c r="C105" s="13">
        <v>45260</v>
      </c>
      <c r="D105" s="12" t="s">
        <v>202</v>
      </c>
      <c r="E105" s="14">
        <v>5.4</v>
      </c>
      <c r="F105" s="14">
        <v>0</v>
      </c>
      <c r="G105" s="14">
        <v>5.4</v>
      </c>
      <c r="H105" s="15">
        <v>0</v>
      </c>
      <c r="I105" s="12" t="s">
        <v>17</v>
      </c>
      <c r="J105" s="12"/>
    </row>
    <row r="106" spans="1:14" x14ac:dyDescent="0.2">
      <c r="A106" s="12" t="s">
        <v>56</v>
      </c>
      <c r="B106" s="12" t="s">
        <v>57</v>
      </c>
      <c r="C106" s="13">
        <v>45260</v>
      </c>
      <c r="D106" s="12" t="s">
        <v>203</v>
      </c>
      <c r="E106" s="14">
        <v>36</v>
      </c>
      <c r="F106" s="14">
        <v>6</v>
      </c>
      <c r="G106" s="14">
        <v>30</v>
      </c>
      <c r="H106" s="15">
        <v>20</v>
      </c>
      <c r="I106" s="12" t="s">
        <v>22</v>
      </c>
      <c r="J106" s="12"/>
      <c r="L106" s="8"/>
    </row>
    <row r="107" spans="1:14" x14ac:dyDescent="0.2">
      <c r="A107" s="12" t="s">
        <v>56</v>
      </c>
      <c r="B107" s="12" t="s">
        <v>57</v>
      </c>
      <c r="C107" s="13">
        <v>45260</v>
      </c>
      <c r="D107" s="12" t="s">
        <v>204</v>
      </c>
      <c r="E107" s="14">
        <v>9.49</v>
      </c>
      <c r="F107" s="14">
        <v>1.58</v>
      </c>
      <c r="G107" s="14">
        <v>7.91</v>
      </c>
      <c r="H107" s="15">
        <v>20</v>
      </c>
      <c r="I107" s="12" t="s">
        <v>22</v>
      </c>
      <c r="J107" s="12"/>
      <c r="L107" s="8"/>
    </row>
    <row r="108" spans="1:14" x14ac:dyDescent="0.2">
      <c r="A108" s="12" t="s">
        <v>56</v>
      </c>
      <c r="B108" s="12" t="s">
        <v>57</v>
      </c>
      <c r="C108" s="13">
        <v>45260</v>
      </c>
      <c r="D108" s="12" t="s">
        <v>205</v>
      </c>
      <c r="E108" s="14">
        <v>30.96</v>
      </c>
      <c r="F108" s="14">
        <v>5.16</v>
      </c>
      <c r="G108" s="14">
        <v>25.8</v>
      </c>
      <c r="H108" s="15">
        <v>20</v>
      </c>
      <c r="I108" s="12" t="s">
        <v>22</v>
      </c>
      <c r="J108" s="12"/>
      <c r="L108" s="42"/>
    </row>
    <row r="109" spans="1:14" ht="12" x14ac:dyDescent="0.2">
      <c r="A109" s="17" t="s">
        <v>136</v>
      </c>
      <c r="B109" s="17"/>
      <c r="C109" s="17"/>
      <c r="D109" s="17"/>
      <c r="E109" s="18">
        <f>SUM(E6:E108)</f>
        <v>-52740.459999999992</v>
      </c>
      <c r="F109" s="18">
        <f>SUM(F6:F108)</f>
        <v>1086.8700000000001</v>
      </c>
      <c r="G109" s="18">
        <f>SUM(G6:G108)</f>
        <v>-53827.33</v>
      </c>
      <c r="H109" s="17"/>
      <c r="I109" s="17"/>
      <c r="J109" s="17"/>
      <c r="K109" s="42"/>
    </row>
    <row r="110" spans="1:14" x14ac:dyDescent="0.2">
      <c r="K110" s="42"/>
    </row>
    <row r="111" spans="1:14" x14ac:dyDescent="0.2">
      <c r="K111" s="8"/>
    </row>
    <row r="112" spans="1:14" x14ac:dyDescent="0.2">
      <c r="K112" s="8"/>
    </row>
    <row r="113" spans="4:13" x14ac:dyDescent="0.2">
      <c r="D113" s="19" t="s">
        <v>206</v>
      </c>
      <c r="E113" s="8"/>
      <c r="G113" s="20" t="s">
        <v>246</v>
      </c>
      <c r="J113" s="21">
        <v>13139.15</v>
      </c>
    </row>
    <row r="114" spans="4:13" x14ac:dyDescent="0.2">
      <c r="D114" s="22" t="s">
        <v>207</v>
      </c>
      <c r="E114" s="8"/>
      <c r="F114" s="8"/>
      <c r="G114" s="20" t="s">
        <v>247</v>
      </c>
      <c r="J114" s="23">
        <v>401604.87</v>
      </c>
    </row>
    <row r="115" spans="4:13" x14ac:dyDescent="0.2">
      <c r="D115" s="24" t="s">
        <v>208</v>
      </c>
      <c r="E115" s="8"/>
      <c r="F115" s="8"/>
      <c r="G115" s="20" t="s">
        <v>248</v>
      </c>
      <c r="J115" s="21">
        <v>2438.64</v>
      </c>
      <c r="K115" s="25"/>
    </row>
    <row r="116" spans="4:13" ht="13.2" x14ac:dyDescent="0.2">
      <c r="D116" s="26" t="s">
        <v>209</v>
      </c>
      <c r="E116" s="8"/>
      <c r="F116" s="8">
        <v>1</v>
      </c>
      <c r="G116" s="27" t="s">
        <v>249</v>
      </c>
      <c r="J116" s="28">
        <f>SUM(J113:J115)</f>
        <v>417182.66000000003</v>
      </c>
      <c r="K116" s="25"/>
    </row>
    <row r="117" spans="4:13" x14ac:dyDescent="0.2">
      <c r="D117" s="29" t="s">
        <v>210</v>
      </c>
      <c r="E117" s="8"/>
      <c r="F117" s="8"/>
      <c r="G117" s="8"/>
      <c r="J117" s="8"/>
    </row>
    <row r="118" spans="4:13" x14ac:dyDescent="0.2">
      <c r="D118" s="30" t="s">
        <v>211</v>
      </c>
      <c r="E118" s="8"/>
      <c r="F118" s="31"/>
      <c r="G118" s="8" t="s">
        <v>212</v>
      </c>
      <c r="J118" s="8"/>
    </row>
    <row r="119" spans="4:13" ht="13.2" x14ac:dyDescent="0.2">
      <c r="E119" s="8"/>
      <c r="F119" s="8" t="s">
        <v>213</v>
      </c>
      <c r="G119" s="27" t="s">
        <v>214</v>
      </c>
      <c r="J119" s="8"/>
      <c r="L119" t="s">
        <v>215</v>
      </c>
      <c r="M119" s="25"/>
    </row>
    <row r="120" spans="4:13" x14ac:dyDescent="0.2">
      <c r="D120" s="8"/>
      <c r="E120" s="8"/>
      <c r="F120" s="32" t="s">
        <v>216</v>
      </c>
      <c r="G120" s="8" t="s">
        <v>217</v>
      </c>
      <c r="J120" s="33">
        <v>5673</v>
      </c>
      <c r="L120" t="s">
        <v>218</v>
      </c>
    </row>
    <row r="121" spans="4:13" x14ac:dyDescent="0.2">
      <c r="D121" s="8"/>
      <c r="E121" s="8"/>
      <c r="F121" s="32" t="s">
        <v>219</v>
      </c>
      <c r="G121" s="8" t="s">
        <v>220</v>
      </c>
      <c r="J121" s="33">
        <v>108972.7</v>
      </c>
      <c r="L121" t="s">
        <v>218</v>
      </c>
    </row>
    <row r="122" spans="4:13" x14ac:dyDescent="0.2">
      <c r="D122" s="8"/>
      <c r="E122" s="8"/>
      <c r="F122" s="32" t="s">
        <v>221</v>
      </c>
      <c r="G122" s="8" t="s">
        <v>222</v>
      </c>
      <c r="J122" s="33">
        <v>37500</v>
      </c>
      <c r="L122" t="s">
        <v>218</v>
      </c>
    </row>
    <row r="123" spans="4:13" x14ac:dyDescent="0.2">
      <c r="D123" s="8"/>
      <c r="E123" s="8"/>
      <c r="F123" s="32" t="s">
        <v>223</v>
      </c>
      <c r="G123" s="8" t="s">
        <v>224</v>
      </c>
      <c r="J123" s="33">
        <v>37500</v>
      </c>
      <c r="L123" t="s">
        <v>218</v>
      </c>
    </row>
    <row r="124" spans="4:13" x14ac:dyDescent="0.2">
      <c r="D124" s="8"/>
      <c r="E124" s="8"/>
      <c r="F124" s="32" t="s">
        <v>225</v>
      </c>
      <c r="G124" s="8" t="s">
        <v>226</v>
      </c>
      <c r="J124" s="34">
        <f>10000-2711.29</f>
        <v>7288.71</v>
      </c>
      <c r="L124" t="s">
        <v>218</v>
      </c>
    </row>
    <row r="125" spans="4:13" x14ac:dyDescent="0.2">
      <c r="D125" s="8"/>
      <c r="E125" s="8"/>
      <c r="F125" s="32" t="s">
        <v>227</v>
      </c>
      <c r="G125" s="8" t="s">
        <v>228</v>
      </c>
      <c r="J125" s="34">
        <f>4669-320</f>
        <v>4349</v>
      </c>
      <c r="K125" s="36"/>
      <c r="L125" t="s">
        <v>218</v>
      </c>
    </row>
    <row r="126" spans="4:13" x14ac:dyDescent="0.2">
      <c r="D126" s="8"/>
      <c r="E126" s="8"/>
      <c r="F126" s="32" t="s">
        <v>230</v>
      </c>
      <c r="G126" s="8" t="s">
        <v>231</v>
      </c>
      <c r="J126" s="37">
        <f>3200+3700</f>
        <v>6900</v>
      </c>
      <c r="K126" s="25"/>
      <c r="L126" t="s">
        <v>218</v>
      </c>
    </row>
    <row r="127" spans="4:13" x14ac:dyDescent="0.2">
      <c r="D127" s="8"/>
      <c r="E127" s="8"/>
      <c r="F127" s="32" t="s">
        <v>232</v>
      </c>
      <c r="G127" s="8" t="s">
        <v>233</v>
      </c>
      <c r="J127" s="33">
        <v>1000</v>
      </c>
      <c r="L127" t="s">
        <v>218</v>
      </c>
    </row>
    <row r="128" spans="4:13" x14ac:dyDescent="0.2">
      <c r="D128" s="8"/>
      <c r="E128" s="8"/>
      <c r="F128" s="32" t="s">
        <v>234</v>
      </c>
      <c r="G128" s="8" t="s">
        <v>235</v>
      </c>
      <c r="J128" s="33">
        <v>12000</v>
      </c>
      <c r="L128" t="s">
        <v>218</v>
      </c>
    </row>
    <row r="129" spans="4:12" x14ac:dyDescent="0.2">
      <c r="D129" s="8"/>
      <c r="E129" s="8"/>
      <c r="F129" s="32" t="s">
        <v>236</v>
      </c>
      <c r="G129" s="8" t="s">
        <v>237</v>
      </c>
      <c r="J129" s="33">
        <v>12000</v>
      </c>
      <c r="L129" s="25" t="s">
        <v>218</v>
      </c>
    </row>
    <row r="130" spans="4:12" x14ac:dyDescent="0.2">
      <c r="D130" s="8"/>
      <c r="E130" s="8"/>
      <c r="F130" s="38" t="s">
        <v>238</v>
      </c>
      <c r="G130" s="20" t="s">
        <v>239</v>
      </c>
      <c r="J130" s="33">
        <f>500+1000</f>
        <v>1500</v>
      </c>
      <c r="L130" s="25" t="s">
        <v>218</v>
      </c>
    </row>
    <row r="131" spans="4:12" x14ac:dyDescent="0.2">
      <c r="D131" s="8"/>
      <c r="E131" s="8"/>
      <c r="F131" s="72" t="s">
        <v>303</v>
      </c>
      <c r="G131" s="44" t="s">
        <v>305</v>
      </c>
      <c r="H131" s="36"/>
      <c r="I131" s="36"/>
      <c r="J131" s="35">
        <v>450</v>
      </c>
      <c r="K131" s="36"/>
      <c r="L131" s="36" t="s">
        <v>308</v>
      </c>
    </row>
    <row r="132" spans="4:12" x14ac:dyDescent="0.2">
      <c r="D132" s="8"/>
      <c r="E132" s="8"/>
      <c r="F132" s="72" t="s">
        <v>304</v>
      </c>
      <c r="G132" s="44" t="s">
        <v>307</v>
      </c>
      <c r="H132" s="36"/>
      <c r="I132" s="36"/>
      <c r="J132" s="35">
        <v>62030.3</v>
      </c>
      <c r="K132" s="36"/>
      <c r="L132" s="36" t="s">
        <v>309</v>
      </c>
    </row>
    <row r="133" spans="4:12" ht="13.2" x14ac:dyDescent="0.2">
      <c r="D133" s="8"/>
      <c r="E133" s="8"/>
      <c r="F133" s="39">
        <v>2</v>
      </c>
      <c r="G133" s="39" t="s">
        <v>240</v>
      </c>
      <c r="J133" s="40">
        <f>SUM(J120:J132)</f>
        <v>297163.71000000002</v>
      </c>
      <c r="L133" t="s">
        <v>241</v>
      </c>
    </row>
    <row r="134" spans="4:12" x14ac:dyDescent="0.2">
      <c r="D134" s="8"/>
      <c r="E134" s="8"/>
      <c r="F134" s="8"/>
      <c r="G134" s="8"/>
      <c r="J134" s="33" t="s">
        <v>212</v>
      </c>
    </row>
    <row r="135" spans="4:12" ht="13.2" x14ac:dyDescent="0.2">
      <c r="F135" s="39">
        <v>3</v>
      </c>
      <c r="G135" s="39" t="s">
        <v>242</v>
      </c>
      <c r="J135" s="28">
        <f>J116-J133</f>
        <v>120018.95000000001</v>
      </c>
      <c r="L135" t="s">
        <v>243</v>
      </c>
    </row>
    <row r="136" spans="4:12" ht="13.2" x14ac:dyDescent="0.2">
      <c r="F136" s="39">
        <v>4</v>
      </c>
      <c r="G136" s="39" t="s">
        <v>244</v>
      </c>
      <c r="J136" s="40">
        <f>J133+J135</f>
        <v>417182.66000000003</v>
      </c>
      <c r="L136" t="s">
        <v>245</v>
      </c>
    </row>
  </sheetData>
  <phoneticPr fontId="8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2F25-0DE0-447D-AE73-8DBB21F40BB3}">
  <dimension ref="A1:G48"/>
  <sheetViews>
    <sheetView workbookViewId="0">
      <selection activeCell="E24" sqref="E24"/>
    </sheetView>
  </sheetViews>
  <sheetFormatPr defaultRowHeight="11.4" x14ac:dyDescent="0.2"/>
  <cols>
    <col min="1" max="1" width="11.5" style="25" bestFit="1" customWidth="1"/>
    <col min="2" max="2" width="33.25" style="25" bestFit="1" customWidth="1"/>
    <col min="3" max="3" width="10.875" style="25" bestFit="1" customWidth="1"/>
    <col min="4" max="4" width="2" style="25" customWidth="1"/>
    <col min="5" max="6" width="9" style="25"/>
    <col min="7" max="7" width="10.875" style="25" bestFit="1" customWidth="1"/>
    <col min="8" max="16384" width="9" style="25"/>
  </cols>
  <sheetData>
    <row r="1" spans="1:6" ht="12" x14ac:dyDescent="0.2">
      <c r="A1" s="20" t="s">
        <v>250</v>
      </c>
      <c r="B1" s="41" t="s">
        <v>214</v>
      </c>
      <c r="C1" s="20"/>
      <c r="D1" s="20"/>
      <c r="E1" s="20" t="s">
        <v>251</v>
      </c>
      <c r="F1" s="42"/>
    </row>
    <row r="2" spans="1:6" x14ac:dyDescent="0.2">
      <c r="A2" s="38" t="s">
        <v>216</v>
      </c>
      <c r="B2" s="43" t="s">
        <v>217</v>
      </c>
      <c r="C2" s="37">
        <v>5673</v>
      </c>
      <c r="D2" s="20"/>
      <c r="E2" s="44" t="s">
        <v>252</v>
      </c>
      <c r="F2" s="42"/>
    </row>
    <row r="3" spans="1:6" x14ac:dyDescent="0.2">
      <c r="A3" s="38" t="s">
        <v>219</v>
      </c>
      <c r="B3" s="43" t="s">
        <v>220</v>
      </c>
      <c r="C3" s="37">
        <v>108972.7</v>
      </c>
      <c r="D3" s="43"/>
      <c r="E3" s="44" t="s">
        <v>252</v>
      </c>
      <c r="F3" s="42"/>
    </row>
    <row r="4" spans="1:6" x14ac:dyDescent="0.2">
      <c r="A4" s="38" t="s">
        <v>221</v>
      </c>
      <c r="B4" s="20" t="s">
        <v>222</v>
      </c>
      <c r="C4" s="37">
        <v>37500</v>
      </c>
      <c r="D4" s="20"/>
      <c r="E4" s="44" t="s">
        <v>252</v>
      </c>
      <c r="F4" s="42"/>
    </row>
    <row r="5" spans="1:6" x14ac:dyDescent="0.2">
      <c r="A5" s="38" t="s">
        <v>223</v>
      </c>
      <c r="B5" s="20" t="s">
        <v>224</v>
      </c>
      <c r="C5" s="37">
        <v>37500</v>
      </c>
      <c r="D5" s="20"/>
      <c r="E5" s="44" t="s">
        <v>252</v>
      </c>
      <c r="F5" s="20"/>
    </row>
    <row r="6" spans="1:6" x14ac:dyDescent="0.2">
      <c r="A6" s="38" t="s">
        <v>225</v>
      </c>
      <c r="B6" s="20" t="s">
        <v>226</v>
      </c>
      <c r="C6" s="37">
        <v>10000</v>
      </c>
      <c r="D6" s="20"/>
      <c r="E6" s="44" t="s">
        <v>252</v>
      </c>
      <c r="F6" s="20"/>
    </row>
    <row r="7" spans="1:6" x14ac:dyDescent="0.2">
      <c r="A7" s="38" t="s">
        <v>227</v>
      </c>
      <c r="B7" s="20" t="s">
        <v>228</v>
      </c>
      <c r="C7" s="37">
        <v>0</v>
      </c>
      <c r="D7" s="20"/>
      <c r="E7" s="44" t="s">
        <v>253</v>
      </c>
      <c r="F7" s="20"/>
    </row>
    <row r="8" spans="1:6" x14ac:dyDescent="0.2">
      <c r="A8" s="38" t="s">
        <v>230</v>
      </c>
      <c r="B8" s="20" t="s">
        <v>231</v>
      </c>
      <c r="C8" s="37">
        <v>3200</v>
      </c>
      <c r="D8" s="20"/>
      <c r="E8" s="44" t="s">
        <v>252</v>
      </c>
      <c r="F8" s="42"/>
    </row>
    <row r="9" spans="1:6" x14ac:dyDescent="0.2">
      <c r="A9" s="38" t="s">
        <v>232</v>
      </c>
      <c r="B9" s="20" t="s">
        <v>233</v>
      </c>
      <c r="C9" s="37">
        <v>1000</v>
      </c>
      <c r="D9" s="20"/>
      <c r="E9" s="44" t="s">
        <v>252</v>
      </c>
      <c r="F9" s="42"/>
    </row>
    <row r="10" spans="1:6" x14ac:dyDescent="0.2">
      <c r="A10" s="38" t="s">
        <v>234</v>
      </c>
      <c r="B10" s="20" t="s">
        <v>235</v>
      </c>
      <c r="C10" s="37">
        <v>12000</v>
      </c>
      <c r="D10" s="20"/>
      <c r="E10" s="44" t="s">
        <v>252</v>
      </c>
      <c r="F10" s="42"/>
    </row>
    <row r="11" spans="1:6" x14ac:dyDescent="0.2">
      <c r="A11" s="38" t="s">
        <v>236</v>
      </c>
      <c r="B11" s="20" t="s">
        <v>237</v>
      </c>
      <c r="C11" s="37">
        <v>12000</v>
      </c>
      <c r="D11" s="20"/>
      <c r="E11" s="44" t="s">
        <v>252</v>
      </c>
      <c r="F11" s="20"/>
    </row>
    <row r="12" spans="1:6" x14ac:dyDescent="0.2">
      <c r="A12" s="20">
        <v>2</v>
      </c>
      <c r="B12" s="20" t="s">
        <v>240</v>
      </c>
      <c r="C12" s="37">
        <f>SUM(C2:C11)</f>
        <v>227845.7</v>
      </c>
      <c r="D12" s="20"/>
      <c r="E12" s="20" t="s">
        <v>241</v>
      </c>
      <c r="F12" s="20"/>
    </row>
    <row r="14" spans="1:6" x14ac:dyDescent="0.2">
      <c r="A14" s="38" t="s">
        <v>254</v>
      </c>
      <c r="B14" s="20" t="s">
        <v>226</v>
      </c>
      <c r="C14" s="35">
        <v>9743.34</v>
      </c>
      <c r="D14" s="20"/>
      <c r="E14" s="44" t="s">
        <v>255</v>
      </c>
      <c r="F14" s="42"/>
    </row>
    <row r="15" spans="1:6" x14ac:dyDescent="0.2">
      <c r="A15" s="38" t="s">
        <v>256</v>
      </c>
      <c r="B15" s="20" t="s">
        <v>226</v>
      </c>
      <c r="C15" s="35">
        <v>8918.7100000000009</v>
      </c>
      <c r="E15" s="44" t="s">
        <v>257</v>
      </c>
    </row>
    <row r="16" spans="1:6" x14ac:dyDescent="0.2">
      <c r="A16" s="38" t="s">
        <v>258</v>
      </c>
      <c r="B16" s="20" t="s">
        <v>218</v>
      </c>
      <c r="C16" s="35"/>
      <c r="E16" s="44"/>
    </row>
    <row r="17" spans="1:6" x14ac:dyDescent="0.2">
      <c r="A17" s="38" t="s">
        <v>259</v>
      </c>
      <c r="B17" s="20" t="s">
        <v>218</v>
      </c>
      <c r="C17" s="35"/>
      <c r="E17" s="44"/>
    </row>
    <row r="18" spans="1:6" x14ac:dyDescent="0.2">
      <c r="A18" s="38" t="s">
        <v>260</v>
      </c>
      <c r="B18" s="20" t="s">
        <v>226</v>
      </c>
      <c r="C18" s="35">
        <v>7288.7100000000009</v>
      </c>
      <c r="E18" s="44" t="s">
        <v>261</v>
      </c>
    </row>
    <row r="19" spans="1:6" x14ac:dyDescent="0.2">
      <c r="A19" s="38" t="s">
        <v>260</v>
      </c>
      <c r="B19" s="20" t="s">
        <v>231</v>
      </c>
      <c r="C19" s="35">
        <f>3200+3700</f>
        <v>6900</v>
      </c>
      <c r="E19" s="36" t="s">
        <v>262</v>
      </c>
      <c r="F19" s="36"/>
    </row>
    <row r="20" spans="1:6" x14ac:dyDescent="0.2">
      <c r="A20" s="38" t="s">
        <v>260</v>
      </c>
      <c r="B20" s="20" t="s">
        <v>239</v>
      </c>
      <c r="C20" s="35">
        <f>500+1000</f>
        <v>1500</v>
      </c>
      <c r="E20" s="36" t="s">
        <v>263</v>
      </c>
    </row>
    <row r="21" spans="1:6" x14ac:dyDescent="0.2">
      <c r="A21" s="38" t="s">
        <v>264</v>
      </c>
      <c r="B21" s="20" t="s">
        <v>228</v>
      </c>
      <c r="C21" s="35">
        <f>4669-320</f>
        <v>4349</v>
      </c>
      <c r="D21" s="36"/>
      <c r="E21" s="36" t="s">
        <v>229</v>
      </c>
    </row>
    <row r="22" spans="1:6" x14ac:dyDescent="0.2">
      <c r="A22" s="38" t="s">
        <v>302</v>
      </c>
      <c r="B22" s="20" t="s">
        <v>305</v>
      </c>
      <c r="C22" s="35">
        <v>750</v>
      </c>
      <c r="E22" s="44" t="s">
        <v>306</v>
      </c>
    </row>
    <row r="23" spans="1:6" x14ac:dyDescent="0.2">
      <c r="A23" s="38" t="s">
        <v>302</v>
      </c>
      <c r="B23" s="20" t="s">
        <v>307</v>
      </c>
      <c r="C23" s="35">
        <v>62030.3</v>
      </c>
      <c r="E23" s="44" t="s">
        <v>309</v>
      </c>
    </row>
    <row r="24" spans="1:6" x14ac:dyDescent="0.2">
      <c r="A24" s="38"/>
      <c r="B24" s="20"/>
      <c r="C24" s="35"/>
      <c r="E24" s="44"/>
    </row>
    <row r="25" spans="1:6" x14ac:dyDescent="0.2">
      <c r="A25" s="38"/>
      <c r="B25" s="20"/>
      <c r="C25" s="35"/>
      <c r="E25" s="44"/>
    </row>
    <row r="26" spans="1:6" x14ac:dyDescent="0.2">
      <c r="A26" s="38"/>
      <c r="B26" s="20"/>
      <c r="C26" s="35"/>
      <c r="E26" s="44"/>
    </row>
    <row r="27" spans="1:6" x14ac:dyDescent="0.2">
      <c r="A27" s="38"/>
      <c r="B27" s="20"/>
      <c r="C27" s="35"/>
      <c r="E27" s="44"/>
    </row>
    <row r="28" spans="1:6" x14ac:dyDescent="0.2">
      <c r="A28" s="38"/>
      <c r="B28" s="20"/>
      <c r="C28" s="35"/>
      <c r="E28" s="44"/>
    </row>
    <row r="29" spans="1:6" x14ac:dyDescent="0.2">
      <c r="A29" s="38"/>
      <c r="B29" s="20"/>
      <c r="C29" s="35"/>
      <c r="E29" s="44"/>
    </row>
    <row r="30" spans="1:6" x14ac:dyDescent="0.2">
      <c r="A30" s="38"/>
      <c r="B30" s="20"/>
      <c r="C30" s="35"/>
      <c r="E30" s="44"/>
    </row>
    <row r="31" spans="1:6" x14ac:dyDescent="0.2">
      <c r="A31" s="38"/>
      <c r="B31" s="20"/>
      <c r="C31" s="35"/>
      <c r="E31" s="44"/>
    </row>
    <row r="32" spans="1:6" x14ac:dyDescent="0.2">
      <c r="A32" s="38"/>
      <c r="B32" s="20"/>
      <c r="C32" s="35"/>
      <c r="E32" s="44"/>
    </row>
    <row r="33" spans="1:7" x14ac:dyDescent="0.2">
      <c r="A33" s="38"/>
      <c r="B33" s="20"/>
      <c r="C33" s="35"/>
      <c r="E33" s="44"/>
    </row>
    <row r="34" spans="1:7" x14ac:dyDescent="0.2">
      <c r="A34" s="38"/>
      <c r="B34" s="20"/>
      <c r="C34" s="35"/>
      <c r="E34" s="44"/>
    </row>
    <row r="35" spans="1:7" x14ac:dyDescent="0.2">
      <c r="A35" s="38"/>
      <c r="B35" s="20"/>
      <c r="C35" s="35"/>
      <c r="E35" s="44"/>
    </row>
    <row r="36" spans="1:7" x14ac:dyDescent="0.2">
      <c r="A36" s="38"/>
      <c r="B36" s="20"/>
      <c r="C36" s="35"/>
      <c r="E36" s="44"/>
    </row>
    <row r="37" spans="1:7" x14ac:dyDescent="0.2">
      <c r="A37" s="38"/>
      <c r="B37" s="20"/>
      <c r="C37" s="35"/>
      <c r="E37" s="44"/>
    </row>
    <row r="38" spans="1:7" x14ac:dyDescent="0.2">
      <c r="A38" s="38"/>
      <c r="B38" s="20"/>
      <c r="C38" s="35"/>
      <c r="E38" s="44"/>
    </row>
    <row r="39" spans="1:7" x14ac:dyDescent="0.2">
      <c r="A39" s="38"/>
      <c r="B39" s="20"/>
      <c r="C39" s="35"/>
      <c r="E39" s="44"/>
    </row>
    <row r="40" spans="1:7" x14ac:dyDescent="0.2">
      <c r="A40" s="38"/>
      <c r="B40" s="20"/>
      <c r="C40" s="35"/>
      <c r="E40" s="44"/>
    </row>
    <row r="41" spans="1:7" x14ac:dyDescent="0.2">
      <c r="A41" s="38"/>
      <c r="B41" s="20"/>
      <c r="C41" s="35"/>
      <c r="E41" s="44"/>
    </row>
    <row r="42" spans="1:7" x14ac:dyDescent="0.2">
      <c r="A42" s="38"/>
      <c r="B42" s="20"/>
      <c r="C42" s="35"/>
      <c r="E42" s="44"/>
    </row>
    <row r="43" spans="1:7" x14ac:dyDescent="0.2">
      <c r="A43" s="38"/>
      <c r="B43" s="20"/>
      <c r="C43" s="35"/>
      <c r="E43" s="44"/>
    </row>
    <row r="44" spans="1:7" x14ac:dyDescent="0.2">
      <c r="A44" s="38"/>
      <c r="B44" s="20"/>
      <c r="C44" s="35"/>
      <c r="E44" s="44"/>
    </row>
    <row r="45" spans="1:7" x14ac:dyDescent="0.2">
      <c r="A45" s="38"/>
      <c r="B45" s="20"/>
      <c r="C45" s="35"/>
      <c r="E45" s="44"/>
    </row>
    <row r="46" spans="1:7" x14ac:dyDescent="0.2">
      <c r="A46" s="38"/>
      <c r="B46" s="20"/>
      <c r="C46" s="35"/>
      <c r="E46" s="44"/>
    </row>
    <row r="47" spans="1:7" x14ac:dyDescent="0.2">
      <c r="A47" s="38"/>
      <c r="B47" s="20"/>
      <c r="C47" s="35"/>
      <c r="E47" s="44"/>
    </row>
    <row r="48" spans="1:7" x14ac:dyDescent="0.2">
      <c r="G48" s="37"/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79C5-ED3B-41D2-8961-FD2160A80BAA}">
  <dimension ref="A1:I14"/>
  <sheetViews>
    <sheetView workbookViewId="0">
      <selection activeCell="C27" sqref="C27"/>
    </sheetView>
  </sheetViews>
  <sheetFormatPr defaultRowHeight="11.4" x14ac:dyDescent="0.2"/>
  <cols>
    <col min="1" max="1" width="44" customWidth="1"/>
    <col min="2" max="2" width="12.625" customWidth="1"/>
    <col min="3" max="3" width="77.875" customWidth="1"/>
    <col min="4" max="4" width="100" hidden="1" customWidth="1"/>
    <col min="5" max="5" width="8.875" customWidth="1"/>
    <col min="6" max="6" width="8.125" customWidth="1"/>
    <col min="7" max="7" width="19" customWidth="1"/>
    <col min="8" max="8" width="8.875" customWidth="1"/>
    <col min="9" max="9" width="7.375" customWidth="1"/>
  </cols>
  <sheetData>
    <row r="1" spans="1:9" s="46" customFormat="1" ht="17.399999999999999" x14ac:dyDescent="0.3">
      <c r="A1" s="45" t="s">
        <v>265</v>
      </c>
      <c r="B1" s="45"/>
      <c r="C1" s="45"/>
      <c r="D1" s="45"/>
      <c r="E1" s="45"/>
      <c r="F1" s="45"/>
      <c r="G1" s="45"/>
      <c r="H1" s="45"/>
      <c r="I1" s="45"/>
    </row>
    <row r="2" spans="1:9" s="48" customFormat="1" ht="1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s="48" customFormat="1" ht="15" x14ac:dyDescent="0.25">
      <c r="A3" s="47" t="s">
        <v>266</v>
      </c>
      <c r="B3" s="47"/>
      <c r="C3" s="47"/>
      <c r="D3" s="47"/>
      <c r="E3" s="47"/>
      <c r="F3" s="47"/>
      <c r="G3" s="47"/>
      <c r="H3" s="47"/>
      <c r="I3" s="47"/>
    </row>
    <row r="4" spans="1:9" ht="13.35" customHeight="1" x14ac:dyDescent="0.2"/>
    <row r="5" spans="1:9" s="51" customFormat="1" ht="13.2" x14ac:dyDescent="0.25">
      <c r="A5" s="49" t="s">
        <v>5</v>
      </c>
      <c r="B5" s="49" t="s">
        <v>267</v>
      </c>
      <c r="C5" s="49" t="s">
        <v>6</v>
      </c>
      <c r="D5" s="49" t="s">
        <v>7</v>
      </c>
      <c r="E5" s="50" t="s">
        <v>268</v>
      </c>
      <c r="F5" s="50" t="s">
        <v>269</v>
      </c>
      <c r="G5" s="50" t="s">
        <v>270</v>
      </c>
      <c r="H5" s="50" t="s">
        <v>8</v>
      </c>
      <c r="I5" s="50" t="s">
        <v>9</v>
      </c>
    </row>
    <row r="6" spans="1:9" ht="13.35" customHeight="1" x14ac:dyDescent="0.2"/>
    <row r="7" spans="1:9" s="51" customFormat="1" ht="13.2" x14ac:dyDescent="0.25">
      <c r="A7" s="52" t="s">
        <v>271</v>
      </c>
      <c r="B7" s="52"/>
      <c r="C7" s="52"/>
      <c r="D7" s="52"/>
      <c r="E7" s="52"/>
      <c r="F7" s="52"/>
      <c r="G7" s="52"/>
      <c r="H7" s="52"/>
      <c r="I7" s="52"/>
    </row>
    <row r="8" spans="1:9" ht="11.85" customHeight="1" x14ac:dyDescent="0.2">
      <c r="A8" s="9">
        <v>45049</v>
      </c>
      <c r="B8" s="8" t="s">
        <v>272</v>
      </c>
      <c r="C8" s="8" t="s">
        <v>273</v>
      </c>
      <c r="D8" s="8" t="s">
        <v>274</v>
      </c>
      <c r="E8" s="10">
        <v>256.66000000000003</v>
      </c>
      <c r="F8" s="10">
        <v>0</v>
      </c>
      <c r="G8" s="10">
        <f>(E8 - F8)</f>
        <v>256.66000000000003</v>
      </c>
      <c r="H8" s="10">
        <v>307.99</v>
      </c>
      <c r="I8" s="10">
        <v>51.33</v>
      </c>
    </row>
    <row r="9" spans="1:9" ht="34.200000000000003" x14ac:dyDescent="0.2">
      <c r="A9" s="13">
        <v>45099</v>
      </c>
      <c r="B9" s="12" t="s">
        <v>272</v>
      </c>
      <c r="C9" s="16" t="s">
        <v>275</v>
      </c>
      <c r="D9" s="12" t="s">
        <v>276</v>
      </c>
      <c r="E9" s="14">
        <v>824.63</v>
      </c>
      <c r="F9" s="14">
        <v>0</v>
      </c>
      <c r="G9" s="14">
        <f>((G8 + E9) - F9)</f>
        <v>1081.29</v>
      </c>
      <c r="H9" s="14">
        <v>989.56</v>
      </c>
      <c r="I9" s="14">
        <v>164.93</v>
      </c>
    </row>
    <row r="10" spans="1:9" ht="11.85" customHeight="1" x14ac:dyDescent="0.2">
      <c r="A10" s="13">
        <v>45187</v>
      </c>
      <c r="B10" s="12" t="s">
        <v>272</v>
      </c>
      <c r="C10" s="12" t="s">
        <v>277</v>
      </c>
      <c r="D10" s="12" t="s">
        <v>278</v>
      </c>
      <c r="E10" s="14">
        <v>90</v>
      </c>
      <c r="F10" s="14">
        <v>0</v>
      </c>
      <c r="G10" s="14">
        <f>((G9 + E10) - F10)</f>
        <v>1171.29</v>
      </c>
      <c r="H10" s="14">
        <v>108</v>
      </c>
      <c r="I10" s="14">
        <v>18</v>
      </c>
    </row>
    <row r="11" spans="1:9" ht="11.85" customHeight="1" x14ac:dyDescent="0.2">
      <c r="A11" s="13">
        <v>45187</v>
      </c>
      <c r="B11" s="12" t="s">
        <v>272</v>
      </c>
      <c r="C11" s="12" t="s">
        <v>279</v>
      </c>
      <c r="D11" s="12" t="s">
        <v>278</v>
      </c>
      <c r="E11" s="14">
        <v>1540</v>
      </c>
      <c r="F11" s="14">
        <v>0</v>
      </c>
      <c r="G11" s="14">
        <f>((G10 + E11) - F11)</f>
        <v>2711.29</v>
      </c>
      <c r="H11" s="14">
        <v>1848</v>
      </c>
      <c r="I11" s="14">
        <v>308</v>
      </c>
    </row>
    <row r="12" spans="1:9" ht="12" x14ac:dyDescent="0.2">
      <c r="A12" s="53" t="s">
        <v>280</v>
      </c>
      <c r="B12" s="53"/>
      <c r="C12" s="53"/>
      <c r="D12" s="53"/>
      <c r="E12" s="54">
        <f>SUM(E8:E11)</f>
        <v>2711.29</v>
      </c>
      <c r="F12" s="54">
        <f>SUM(F8:F11)</f>
        <v>0</v>
      </c>
      <c r="G12" s="54">
        <f>G11</f>
        <v>2711.29</v>
      </c>
      <c r="H12" s="54">
        <f>SUM(H8:H11)</f>
        <v>3253.55</v>
      </c>
      <c r="I12" s="54">
        <f>SUM(I8:I11)</f>
        <v>542.26</v>
      </c>
    </row>
    <row r="13" spans="1:9" ht="13.35" customHeight="1" x14ac:dyDescent="0.2"/>
    <row r="14" spans="1:9" ht="12" x14ac:dyDescent="0.2">
      <c r="A14" s="55" t="s">
        <v>136</v>
      </c>
      <c r="B14" s="55"/>
      <c r="C14" s="55"/>
      <c r="D14" s="55"/>
      <c r="E14" s="56">
        <f>E12</f>
        <v>2711.29</v>
      </c>
      <c r="F14" s="56">
        <f>F12</f>
        <v>0</v>
      </c>
      <c r="G14" s="56">
        <f>(E14 - F14)</f>
        <v>2711.29</v>
      </c>
      <c r="H14" s="56">
        <f>H12</f>
        <v>3253.55</v>
      </c>
      <c r="I14" s="56">
        <f>I12</f>
        <v>542.26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A672-B7D4-4E0E-AF5A-751969C93234}">
  <dimension ref="A1:I11"/>
  <sheetViews>
    <sheetView workbookViewId="0">
      <selection activeCell="C27" sqref="C27"/>
    </sheetView>
  </sheetViews>
  <sheetFormatPr defaultRowHeight="11.4" x14ac:dyDescent="0.2"/>
  <cols>
    <col min="1" max="1" width="51.375" customWidth="1"/>
    <col min="2" max="2" width="12.625" customWidth="1"/>
    <col min="3" max="3" width="60.25" customWidth="1"/>
    <col min="4" max="4" width="35.75" customWidth="1"/>
    <col min="5" max="5" width="7.375" customWidth="1"/>
    <col min="6" max="6" width="8.125" customWidth="1"/>
    <col min="7" max="7" width="19" customWidth="1"/>
    <col min="8" max="8" width="8" customWidth="1"/>
    <col min="9" max="9" width="6.375" customWidth="1"/>
  </cols>
  <sheetData>
    <row r="1" spans="1:9" s="1" customFormat="1" ht="17.399999999999999" x14ac:dyDescent="0.3">
      <c r="A1" s="2" t="s">
        <v>281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5" x14ac:dyDescent="0.25">
      <c r="A3" s="4" t="s">
        <v>266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2"/>
    <row r="5" spans="1:9" s="5" customFormat="1" ht="13.2" x14ac:dyDescent="0.25">
      <c r="A5" s="6" t="s">
        <v>5</v>
      </c>
      <c r="B5" s="6" t="s">
        <v>267</v>
      </c>
      <c r="C5" s="6" t="s">
        <v>6</v>
      </c>
      <c r="D5" s="6" t="s">
        <v>7</v>
      </c>
      <c r="E5" s="7" t="s">
        <v>268</v>
      </c>
      <c r="F5" s="7" t="s">
        <v>269</v>
      </c>
      <c r="G5" s="7" t="s">
        <v>270</v>
      </c>
      <c r="H5" s="7" t="s">
        <v>8</v>
      </c>
      <c r="I5" s="7" t="s">
        <v>9</v>
      </c>
    </row>
    <row r="6" spans="1:9" ht="13.35" customHeight="1" x14ac:dyDescent="0.2"/>
    <row r="7" spans="1:9" s="5" customFormat="1" ht="13.2" x14ac:dyDescent="0.25">
      <c r="A7" s="57" t="s">
        <v>282</v>
      </c>
      <c r="B7" s="57"/>
      <c r="C7" s="57"/>
      <c r="D7" s="57"/>
      <c r="E7" s="57"/>
      <c r="F7" s="57"/>
      <c r="G7" s="57"/>
      <c r="H7" s="57"/>
      <c r="I7" s="57"/>
    </row>
    <row r="8" spans="1:9" ht="11.85" customHeight="1" x14ac:dyDescent="0.2">
      <c r="A8" s="9">
        <v>45211</v>
      </c>
      <c r="B8" s="8" t="s">
        <v>272</v>
      </c>
      <c r="C8" s="8" t="s">
        <v>283</v>
      </c>
      <c r="D8" s="8" t="s">
        <v>284</v>
      </c>
      <c r="E8" s="10">
        <v>320</v>
      </c>
      <c r="F8" s="10">
        <v>0</v>
      </c>
      <c r="G8" s="10">
        <f>(E8 - F8)</f>
        <v>320</v>
      </c>
      <c r="H8" s="10">
        <v>384</v>
      </c>
      <c r="I8" s="10">
        <v>64</v>
      </c>
    </row>
    <row r="9" spans="1:9" ht="12" x14ac:dyDescent="0.2">
      <c r="A9" s="17" t="s">
        <v>285</v>
      </c>
      <c r="B9" s="17"/>
      <c r="C9" s="17"/>
      <c r="D9" s="17"/>
      <c r="E9" s="18">
        <f>E8</f>
        <v>320</v>
      </c>
      <c r="F9" s="18">
        <f>F8</f>
        <v>0</v>
      </c>
      <c r="G9" s="18">
        <f>G8</f>
        <v>320</v>
      </c>
      <c r="H9" s="18">
        <f>H8</f>
        <v>384</v>
      </c>
      <c r="I9" s="18">
        <f>I8</f>
        <v>64</v>
      </c>
    </row>
    <row r="10" spans="1:9" ht="13.35" customHeight="1" x14ac:dyDescent="0.2"/>
    <row r="11" spans="1:9" ht="12" x14ac:dyDescent="0.2">
      <c r="A11" s="58" t="s">
        <v>136</v>
      </c>
      <c r="B11" s="58"/>
      <c r="C11" s="58"/>
      <c r="D11" s="58"/>
      <c r="E11" s="59">
        <f>E9</f>
        <v>320</v>
      </c>
      <c r="F11" s="59">
        <f>F9</f>
        <v>0</v>
      </c>
      <c r="G11" s="59">
        <f>(E11 - F11)</f>
        <v>320</v>
      </c>
      <c r="H11" s="59">
        <f>H9</f>
        <v>384</v>
      </c>
      <c r="I11" s="59">
        <f>I9</f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A1EE-358E-4781-851E-CB8F85F9136D}">
  <dimension ref="A1:A5"/>
  <sheetViews>
    <sheetView zoomScaleNormal="100" workbookViewId="0">
      <selection activeCell="C27" sqref="C27"/>
    </sheetView>
  </sheetViews>
  <sheetFormatPr defaultRowHeight="13.2" x14ac:dyDescent="0.25"/>
  <cols>
    <col min="1" max="1" width="91.625" style="51" customWidth="1"/>
    <col min="2" max="16384" width="9" style="51"/>
  </cols>
  <sheetData>
    <row r="1" spans="1:1" x14ac:dyDescent="0.25">
      <c r="A1" s="60" t="s">
        <v>286</v>
      </c>
    </row>
    <row r="2" spans="1:1" x14ac:dyDescent="0.25">
      <c r="A2" s="61" t="s">
        <v>287</v>
      </c>
    </row>
    <row r="3" spans="1:1" x14ac:dyDescent="0.25">
      <c r="A3" s="61" t="s">
        <v>288</v>
      </c>
    </row>
    <row r="4" spans="1:1" x14ac:dyDescent="0.25">
      <c r="A4" s="61" t="s">
        <v>289</v>
      </c>
    </row>
    <row r="5" spans="1:1" x14ac:dyDescent="0.25">
      <c r="A5" s="62" t="s">
        <v>290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Ledger Detail</vt:lpstr>
      <vt:lpstr>Audit Trail</vt:lpstr>
      <vt:lpstr>NHP CPC</vt:lpstr>
      <vt:lpstr>NHP Groundwork Grant</vt:lpstr>
      <vt:lpstr>S137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2023-12-07T11:38:21Z</dcterms:created>
  <dcterms:modified xsi:type="dcterms:W3CDTF">2024-01-12T12:19:43Z</dcterms:modified>
</cp:coreProperties>
</file>