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161" documentId="8_{1D491001-251F-4277-8261-C03F946DA374}" xr6:coauthVersionLast="47" xr6:coauthVersionMax="47" xr10:uidLastSave="{A8EB32AA-08FE-4669-80C0-42B759AB9B76}"/>
  <bookViews>
    <workbookView xWindow="-108" yWindow="-108" windowWidth="23256" windowHeight="12456" xr2:uid="{00000000-000D-0000-FFFF-FFFF00000000}"/>
  </bookViews>
  <sheets>
    <sheet name="General Ledger Detail" sheetId="1" r:id="rId1"/>
    <sheet name="NHP" sheetId="2" r:id="rId2"/>
    <sheet name="S137 spends" sheetId="3" r:id="rId3"/>
  </sheets>
  <definedNames>
    <definedName name="_xlnm._FilterDatabase" localSheetId="0" hidden="1">'General Ledger Detail'!$A$5:$P$53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H74" i="1" s="1"/>
  <c r="I10" i="2"/>
  <c r="I12" i="2" s="1"/>
  <c r="H10" i="2"/>
  <c r="H12" i="2" s="1"/>
  <c r="F10" i="2"/>
  <c r="F12" i="2" s="1"/>
  <c r="E10" i="2"/>
  <c r="E12" i="2" s="1"/>
  <c r="G12" i="2" s="1"/>
  <c r="G8" i="2"/>
  <c r="G9" i="2" s="1"/>
  <c r="G10" i="2" s="1"/>
  <c r="H60" i="1"/>
  <c r="H76" i="1" l="1"/>
  <c r="H77" i="1" s="1"/>
  <c r="G51" i="1"/>
  <c r="F51" i="1"/>
  <c r="E51" i="1"/>
</calcChain>
</file>

<file path=xl/sharedStrings.xml><?xml version="1.0" encoding="utf-8"?>
<sst xmlns="http://schemas.openxmlformats.org/spreadsheetml/2006/main" count="326" uniqueCount="191">
  <si>
    <t>General Ledger Detail</t>
  </si>
  <si>
    <t>Chiseldon Parish Council</t>
  </si>
  <si>
    <t>For the period 1 August 2023 to 31 August 2023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</si>
  <si>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</si>
  <si>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</si>
  <si>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</si>
  <si>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</si>
  <si>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</si>
  <si>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</si>
  <si>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</si>
  <si>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</si>
  <si>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</si>
  <si>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</si>
  <si>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</si>
  <si>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329</t>
  </si>
  <si>
    <t>Recreation: Waste Collection</t>
  </si>
  <si>
    <t>Rec hall blue wheelie bin container rental per day June</t>
  </si>
  <si>
    <t>20% (VAT on Expenses)</t>
  </si>
  <si>
    <t>504</t>
  </si>
  <si>
    <t>Finance: Telephone and Broadband</t>
  </si>
  <si>
    <t>512</t>
  </si>
  <si>
    <t>Finance: IT - PC, virus, email, domain name &amp; Xero</t>
  </si>
  <si>
    <t>210</t>
  </si>
  <si>
    <t>Recreation:Hall Hire income</t>
  </si>
  <si>
    <t>20% (VAT on Income)</t>
  </si>
  <si>
    <t>No VAT</t>
  </si>
  <si>
    <t>364</t>
  </si>
  <si>
    <t>EGPA - Village Planter costs</t>
  </si>
  <si>
    <t>326</t>
  </si>
  <si>
    <t>Recreation: Building Maintenance</t>
  </si>
  <si>
    <t>373</t>
  </si>
  <si>
    <t>Environment: Handyman Equipment Hire</t>
  </si>
  <si>
    <t>330</t>
  </si>
  <si>
    <t>Recreation: Grounds Maintenance</t>
  </si>
  <si>
    <t>351</t>
  </si>
  <si>
    <t>Environment: Hedge Trimming and Grass cutting</t>
  </si>
  <si>
    <t>372</t>
  </si>
  <si>
    <t>EGPA Tree Trimming</t>
  </si>
  <si>
    <t>360</t>
  </si>
  <si>
    <t>Environment: General Maintenance</t>
  </si>
  <si>
    <t>357</t>
  </si>
  <si>
    <t>Environment: Cemetery Maintenance</t>
  </si>
  <si>
    <t>331</t>
  </si>
  <si>
    <t>Recreation: CVPA general Maintenance</t>
  </si>
  <si>
    <t>352</t>
  </si>
  <si>
    <t>Environment: Dog and Litter bins</t>
  </si>
  <si>
    <t>361</t>
  </si>
  <si>
    <t>Environment:Litter Picking</t>
  </si>
  <si>
    <t>367</t>
  </si>
  <si>
    <t>EGPA - STORM costs</t>
  </si>
  <si>
    <t>333</t>
  </si>
  <si>
    <t>Recreation: Gas and Electricity - Rec Hall &amp; Pavillion</t>
  </si>
  <si>
    <t>EDF Rec Hall elec monthly DD</t>
  </si>
  <si>
    <t>5% (VAT on Expenses)</t>
  </si>
  <si>
    <t>EDF pavilion elec monthly DD</t>
  </si>
  <si>
    <t>334</t>
  </si>
  <si>
    <t>Recreation: Water</t>
  </si>
  <si>
    <t>Rec ground water</t>
  </si>
  <si>
    <t>203</t>
  </si>
  <si>
    <t>Environment:Misc Income</t>
  </si>
  <si>
    <t>Hall hire pm session on the 3rd September</t>
  </si>
  <si>
    <t>825</t>
  </si>
  <si>
    <t>PAYE &amp; NI Payable (HMRC)</t>
  </si>
  <si>
    <t>202</t>
  </si>
  <si>
    <t>Environment:Cemetery income</t>
  </si>
  <si>
    <t>Exempt Income</t>
  </si>
  <si>
    <t>Xero monthly fees</t>
  </si>
  <si>
    <t>858</t>
  </si>
  <si>
    <t>Pensions Payable</t>
  </si>
  <si>
    <t>508</t>
  </si>
  <si>
    <t>Finance: Website, Marketing, flyers &amp; leaflets, advertisements</t>
  </si>
  <si>
    <t>Monthly website fees</t>
  </si>
  <si>
    <t>Phone and Broadband</t>
  </si>
  <si>
    <t>363</t>
  </si>
  <si>
    <t>Environment - Water Supply</t>
  </si>
  <si>
    <t>Allotment water</t>
  </si>
  <si>
    <t>507</t>
  </si>
  <si>
    <t>Finance: Staff salary only</t>
  </si>
  <si>
    <t>482</t>
  </si>
  <si>
    <t>Pensions Costs</t>
  </si>
  <si>
    <t>814</t>
  </si>
  <si>
    <t>Wages Payable - Payroll</t>
  </si>
  <si>
    <t>Total</t>
  </si>
  <si>
    <t>Viop Bronze</t>
  </si>
  <si>
    <t>Text/call charges as per attached itemised statement</t>
  </si>
  <si>
    <t>Domain</t>
  </si>
  <si>
    <t>Daytime Rec Hall Hire for table tennis, on Thurs 10th Aug at 2:30pm for 1 hour</t>
  </si>
  <si>
    <t>Handyman Hours: Repaired planter at Norris close</t>
  </si>
  <si>
    <t>Handyman Hours: Collect &amp; fit new toilet roll holder</t>
  </si>
  <si>
    <t>Handyman Expenses: Equipment hire</t>
  </si>
  <si>
    <t>Handyman Hours: Strimmed road and cut bushes to Rec Hall car park. Set up hall for meeting, sprayed weeds</t>
  </si>
  <si>
    <t>Handyman Hours: Strimmed around bus stop &amp; both ends Hodson village, nettles at Strouds Hill &amp; green, verges by cuckoo lane, allotments &amp; cut brambles Marl rd. Trimmed hedges on New Road, Canney close, Butts Rd &amp; Home close</t>
  </si>
  <si>
    <t>Handyman Hours: Cut low branches on Saxon mill, trimmed trees in SHCMG</t>
  </si>
  <si>
    <t>Handyman Hours: Putting up notices, defib checks, posted letter, checked gym equip x2. Cleaned outside chapel office, postboxes &amp; removed cardboard.</t>
  </si>
  <si>
    <t>Handyman Hours: Emptied bins at cemetery</t>
  </si>
  <si>
    <t>Handyman Hours: CVPA. Refit no littering sign</t>
  </si>
  <si>
    <t>Allbuild - Collection of waste from bins at Rec Grounds</t>
  </si>
  <si>
    <t>Allbuild - Grass cutting within parish</t>
  </si>
  <si>
    <t>Allbuild - Waste litter bins</t>
  </si>
  <si>
    <t>Allbuild - Dog waste bins</t>
  </si>
  <si>
    <t>Allbuild - Litter picking within parish</t>
  </si>
  <si>
    <t>Storm Facilities M - PPM July</t>
  </si>
  <si>
    <t>HMRC Cumbernauld - Aug salaries</t>
  </si>
  <si>
    <t xml:space="preserve">Purchase of Cremation plot C153 in SHCMG Graveyard
</t>
  </si>
  <si>
    <t xml:space="preserve">Burial costs for cremated remains for C153 in SHCMG
</t>
  </si>
  <si>
    <t>Pension contribution CPC % staff Nest Pensions Aug</t>
  </si>
  <si>
    <t>Staff payment Nest Pensions Aug</t>
  </si>
  <si>
    <t>Wages journal (Total Pension Payments Ers &amp; Ees)</t>
  </si>
  <si>
    <t>Wages journal (Gross Salary)</t>
  </si>
  <si>
    <t>Wages journal (Employer NI)</t>
  </si>
  <si>
    <t>Wages journal (Employers Pension payments)</t>
  </si>
  <si>
    <t>Wages journal (Total to HMRC)</t>
  </si>
  <si>
    <t>Wages journal (Net Salary)</t>
  </si>
  <si>
    <t>Staff salaries August</t>
  </si>
  <si>
    <t>Income (or refund, discount etc)</t>
  </si>
  <si>
    <t>From allocated reserved funds</t>
  </si>
  <si>
    <t>MJ - manual journals</t>
  </si>
  <si>
    <t>*Account closed*</t>
  </si>
  <si>
    <t>From CPC grant fund</t>
  </si>
  <si>
    <t>From unallocated reserved funds</t>
  </si>
  <si>
    <t>Hire of Marquee and Donations to Wiltshire Air Ambulance</t>
  </si>
  <si>
    <t>Kings Coronation Event 2023</t>
  </si>
  <si>
    <t xml:space="preserve"> </t>
  </si>
  <si>
    <t>Of which:</t>
  </si>
  <si>
    <t>Allocated Reserves</t>
  </si>
  <si>
    <t>See additional tabs</t>
  </si>
  <si>
    <t>A</t>
  </si>
  <si>
    <t>Recreation Ground Drainage</t>
  </si>
  <si>
    <t>No change</t>
  </si>
  <si>
    <t>B</t>
  </si>
  <si>
    <t>Recreation Hall Replacement</t>
  </si>
  <si>
    <t>C</t>
  </si>
  <si>
    <t>Draycot Foliat Parking</t>
  </si>
  <si>
    <t>D</t>
  </si>
  <si>
    <t>Windmill Piece Parking</t>
  </si>
  <si>
    <t>E</t>
  </si>
  <si>
    <t>Neighbourhood Plan CPC Funds</t>
  </si>
  <si>
    <t>F</t>
  </si>
  <si>
    <t>Neighbourhood Plan Groundwork Grant</t>
  </si>
  <si>
    <t>G</t>
  </si>
  <si>
    <t>Planning - New SID</t>
  </si>
  <si>
    <t>H</t>
  </si>
  <si>
    <t>BMX/Pump Track</t>
  </si>
  <si>
    <t>I</t>
  </si>
  <si>
    <t>CVPA Fund - Skate Park</t>
  </si>
  <si>
    <t>J</t>
  </si>
  <si>
    <t>CVPA Fund - Muga Goals</t>
  </si>
  <si>
    <t>Allocated Reserves Subtotal</t>
  </si>
  <si>
    <t>A+B+C+D+E+F+G+H+I+J</t>
  </si>
  <si>
    <t>Unallocated Reserves</t>
  </si>
  <si>
    <t>Total funds in the bank accounts minus the allocated reserves figure (1-2). Should not fall below 50% of current precept</t>
  </si>
  <si>
    <t>Total Reserves</t>
  </si>
  <si>
    <t>2+3</t>
  </si>
  <si>
    <t>Unity Current Account as of 31st Aug 2023</t>
  </si>
  <si>
    <t>Unity Savings Account as of 31st Aug 2023</t>
  </si>
  <si>
    <t>Santander Current Account as of 31st Aug 2023</t>
  </si>
  <si>
    <t>Santander Savings Account as of 31st Aug 2023</t>
  </si>
  <si>
    <t>(VAT refund due for July &amp; Aug)</t>
  </si>
  <si>
    <t>Total funds at 31st Aug 2023</t>
  </si>
  <si>
    <t>Planning: Neighbourhood Plan Grant Expenditure Transactions</t>
  </si>
  <si>
    <t>For the period 1 April 2023 to 31 March 2024</t>
  </si>
  <si>
    <t>Source</t>
  </si>
  <si>
    <t>Debit</t>
  </si>
  <si>
    <t>Credit</t>
  </si>
  <si>
    <t>Running Balance</t>
  </si>
  <si>
    <t>Planning: Neighbourhood Plan Grant Expenditure</t>
  </si>
  <si>
    <t>Spend Money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</si>
  <si>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</si>
  <si>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</si>
  <si>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</si>
  <si>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</si>
  <si>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Total Planning: Neighbourhood Plan Grant Expenditure</t>
  </si>
  <si>
    <t>Funds received for 20x10cm brass plaque for memorial bench at SHCMG</t>
  </si>
  <si>
    <t>Funds received for delivery of brass plaque for memorial bench at SHCMG</t>
  </si>
  <si>
    <t>Rec Hall day time hourly rate for Weds 9th Aug, 10:30-11:30. Dance practice</t>
  </si>
  <si>
    <t>Rec Hall day time hourly rate for Weds 16th Aug at 10:30-11:30. Dance practice</t>
  </si>
  <si>
    <t xml:space="preserve">Rec Hall day time hourly rate 30.8.23. Dance practice
</t>
  </si>
  <si>
    <t>Due in October if approved?</t>
  </si>
  <si>
    <r>
      <t>Item 9. BT Box </t>
    </r>
    <r>
      <rPr>
        <sz val="10"/>
        <color rgb="FF000000"/>
        <rFont val="Arial"/>
        <family val="2"/>
      </rPr>
      <t>LGA 1894 s.8 (1)(i)</t>
    </r>
  </si>
  <si>
    <r>
      <t>Item 11. Xmas decorations  </t>
    </r>
    <r>
      <rPr>
        <sz val="10"/>
        <color rgb="FFFF0000"/>
        <rFont val="Arial"/>
        <family val="2"/>
      </rPr>
      <t>LGA 1972 S137</t>
    </r>
  </si>
  <si>
    <r>
      <t>Item 10. Donation to British Legion </t>
    </r>
    <r>
      <rPr>
        <sz val="10"/>
        <color rgb="FFFF0000"/>
        <rFont val="Arial"/>
        <family val="2"/>
      </rPr>
      <t> LGA 1972 S137</t>
    </r>
  </si>
  <si>
    <t>Invoices over £500 or annual contracts over £5,000 per year</t>
  </si>
  <si>
    <t>Committee</t>
  </si>
  <si>
    <t>Beneficiary</t>
  </si>
  <si>
    <t>ü</t>
  </si>
  <si>
    <t>Finance</t>
  </si>
  <si>
    <t>EGPA</t>
  </si>
  <si>
    <t>Allbuild</t>
  </si>
  <si>
    <t>HMRC</t>
  </si>
  <si>
    <t>Clerk &amp; RFO</t>
  </si>
  <si>
    <t>Handyman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</si>
</sst>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</numFmts>
  <fonts count="18" x14ac:knownFonts="1">
    <font>
      <sz val="9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Wingdings"/>
      <charset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242424"/>
      <name val="Arial"/>
      <family val="2"/>
    </font>
    <font>
      <sz val="9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7" fillId="0" borderId="0" xfId="0" applyFont="1"/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9" fillId="0" borderId="0" xfId="0" applyFont="1" applyAlignment="1">
      <alignment vertical="center"/>
    </xf>
    <xf numFmtId="8" fontId="9" fillId="0" borderId="0" xfId="0" applyNumberFormat="1" applyFont="1" applyAlignment="1">
      <alignment vertical="center"/>
    </xf>
    <xf numFmtId="168" fontId="0" fillId="9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8" fontId="0" fillId="0" borderId="0" xfId="0" applyNumberFormat="1" applyAlignment="1">
      <alignment vertical="center"/>
    </xf>
    <xf numFmtId="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vertical="center"/>
    </xf>
    <xf numFmtId="167" fontId="0" fillId="0" borderId="0" xfId="0" applyNumberFormat="1"/>
    <xf numFmtId="0" fontId="0" fillId="3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12" fillId="0" borderId="0" xfId="0" applyFont="1"/>
    <xf numFmtId="0" fontId="14" fillId="0" borderId="0" xfId="0" applyFont="1"/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8" fontId="5" fillId="0" borderId="0" xfId="0" applyNumberFormat="1" applyFont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showGridLines="0" tabSelected="1" zoomScaleNormal="100" workbookViewId="0">
      <selection activeCell="I82" sqref="I82"/>
    </sheetView>
  </sheetViews>
  <sheetFormatPr defaultRowHeight="11.4" x14ac:dyDescent="0.2"/>
  <cols>
    <col min="1" max="1" width="6.375" customWidth="1"/>
    <col min="2" max="2" width="46.125" customWidth="1"/>
    <col min="3" max="3" width="11.75" customWidth="1"/>
    <col min="4" max="4" width="51.75" customWidth="1"/>
    <col min="5" max="5" width="10" customWidth="1"/>
    <col min="6" max="6" width="7.375" customWidth="1"/>
    <col min="7" max="7" width="41.125" customWidth="1"/>
    <col min="8" max="8" width="14.375" customWidth="1"/>
    <col min="9" max="9" width="20.625" customWidth="1"/>
    <col min="10" max="10" width="8.125" customWidth="1"/>
    <col min="11" max="11" width="16.625" customWidth="1"/>
    <col min="12" max="12" width="12.5" customWidth="1"/>
    <col min="13" max="13" width="15.5" bestFit="1" customWidth="1"/>
  </cols>
  <sheetData>
    <row r="1" spans="1:13" s="1" customFormat="1" ht="17.399999999999999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3" s="2" customFormat="1" ht="1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s="2" customFormat="1" ht="1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</row>
    <row r="5" spans="1:13" s="3" customFormat="1" ht="52.8" x14ac:dyDescent="0.25">
      <c r="A5" s="4" t="s">
        <v>3</v>
      </c>
      <c r="B5" s="4" t="s">
        <v>4</v>
      </c>
      <c r="C5" s="4" t="s">
        <v>5</v>
      </c>
      <c r="D5" s="4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4" t="s">
        <v>12</v>
      </c>
      <c r="J5" s="4" t="s">
        <v>13</v>
      </c>
      <c r="K5" s="49" t="s">
        <v>181</v>
      </c>
      <c r="L5" s="50" t="s">
        <v>182</v>
      </c>
      <c r="M5" s="50" t="s">
        <v>183</v>
      </c>
    </row>
    <row r="6" spans="1:13" x14ac:dyDescent="0.2">
      <c r="A6" s="6" t="s">
        <v>14</v>
      </c>
      <c r="B6" s="6" t="s">
        <v>15</v>
      </c>
      <c r="C6" s="7">
        <v>45139</v>
      </c>
      <c r="D6" s="6" t="s">
        <v>16</v>
      </c>
      <c r="E6" s="8">
        <v>2.52</v>
      </c>
      <c r="F6" s="8">
        <v>0.42</v>
      </c>
      <c r="G6" s="8">
        <v>2.1</v>
      </c>
      <c r="H6" s="9">
        <v>20</v>
      </c>
      <c r="I6" s="6" t="s">
        <v>17</v>
      </c>
      <c r="J6" s="6"/>
      <c r="K6" s="51"/>
      <c r="L6" s="10"/>
      <c r="M6" s="52"/>
    </row>
    <row r="7" spans="1:13" x14ac:dyDescent="0.2">
      <c r="A7" s="10" t="s">
        <v>18</v>
      </c>
      <c r="B7" s="10" t="s">
        <v>19</v>
      </c>
      <c r="C7" s="11">
        <v>45146</v>
      </c>
      <c r="D7" s="10" t="s">
        <v>83</v>
      </c>
      <c r="E7" s="12">
        <v>1.44</v>
      </c>
      <c r="F7" s="12">
        <v>0.24</v>
      </c>
      <c r="G7" s="12">
        <v>1.2</v>
      </c>
      <c r="H7" s="13">
        <v>20</v>
      </c>
      <c r="I7" s="10" t="s">
        <v>17</v>
      </c>
      <c r="J7" s="10"/>
      <c r="K7" s="51"/>
      <c r="L7" s="10"/>
      <c r="M7" s="10"/>
    </row>
    <row r="8" spans="1:13" x14ac:dyDescent="0.2">
      <c r="A8" s="10" t="s">
        <v>18</v>
      </c>
      <c r="B8" s="10" t="s">
        <v>19</v>
      </c>
      <c r="C8" s="11">
        <v>45146</v>
      </c>
      <c r="D8" s="10" t="s">
        <v>84</v>
      </c>
      <c r="E8" s="12">
        <v>0.74</v>
      </c>
      <c r="F8" s="12">
        <v>0.12</v>
      </c>
      <c r="G8" s="12">
        <v>0.62</v>
      </c>
      <c r="H8" s="13">
        <v>20</v>
      </c>
      <c r="I8" s="10" t="s">
        <v>17</v>
      </c>
      <c r="J8" s="10"/>
      <c r="K8" s="51"/>
      <c r="L8" s="10"/>
      <c r="M8" s="10"/>
    </row>
    <row r="9" spans="1:13" x14ac:dyDescent="0.2">
      <c r="A9" s="10" t="s">
        <v>20</v>
      </c>
      <c r="B9" s="10" t="s">
        <v>21</v>
      </c>
      <c r="C9" s="11">
        <v>45146</v>
      </c>
      <c r="D9" s="10" t="s">
        <v>85</v>
      </c>
      <c r="E9" s="12">
        <v>7.2</v>
      </c>
      <c r="F9" s="12">
        <v>1.2</v>
      </c>
      <c r="G9" s="12">
        <v>6</v>
      </c>
      <c r="H9" s="13">
        <v>20</v>
      </c>
      <c r="I9" s="10" t="s">
        <v>17</v>
      </c>
      <c r="J9" s="10"/>
      <c r="K9" s="51"/>
      <c r="L9" s="10"/>
      <c r="M9" s="10"/>
    </row>
    <row r="10" spans="1:13" x14ac:dyDescent="0.2">
      <c r="A10" s="10" t="s">
        <v>22</v>
      </c>
      <c r="B10" s="10" t="s">
        <v>23</v>
      </c>
      <c r="C10" s="11">
        <v>45147</v>
      </c>
      <c r="D10" s="41" t="s">
        <v>174</v>
      </c>
      <c r="E10" s="12">
        <v>-10</v>
      </c>
      <c r="F10" s="12">
        <v>0</v>
      </c>
      <c r="G10" s="12">
        <v>-10</v>
      </c>
      <c r="H10" s="13">
        <v>20</v>
      </c>
      <c r="I10" s="10" t="s">
        <v>65</v>
      </c>
      <c r="J10" s="10"/>
      <c r="K10" s="51"/>
      <c r="L10" s="10"/>
      <c r="M10" s="52"/>
    </row>
    <row r="11" spans="1:13" x14ac:dyDescent="0.2">
      <c r="A11" s="10" t="s">
        <v>22</v>
      </c>
      <c r="B11" s="10" t="s">
        <v>23</v>
      </c>
      <c r="C11" s="11">
        <v>45148</v>
      </c>
      <c r="D11" s="41" t="s">
        <v>86</v>
      </c>
      <c r="E11" s="12">
        <v>-7</v>
      </c>
      <c r="F11" s="12">
        <v>0</v>
      </c>
      <c r="G11" s="12">
        <v>-7</v>
      </c>
      <c r="H11" s="13">
        <v>0</v>
      </c>
      <c r="I11" s="10" t="s">
        <v>25</v>
      </c>
      <c r="J11" s="10"/>
      <c r="K11" s="51"/>
      <c r="L11" s="10"/>
      <c r="M11" s="52"/>
    </row>
    <row r="12" spans="1:13" x14ac:dyDescent="0.2">
      <c r="A12" s="10" t="s">
        <v>26</v>
      </c>
      <c r="B12" s="10" t="s">
        <v>27</v>
      </c>
      <c r="C12" s="11">
        <v>45152</v>
      </c>
      <c r="D12" s="10" t="s">
        <v>87</v>
      </c>
      <c r="E12" s="12">
        <v>18.75</v>
      </c>
      <c r="F12" s="12">
        <v>0</v>
      </c>
      <c r="G12" s="12">
        <v>18.75</v>
      </c>
      <c r="H12" s="13">
        <v>0</v>
      </c>
      <c r="I12" s="10" t="s">
        <v>25</v>
      </c>
      <c r="J12" s="10"/>
      <c r="K12" s="51" t="s">
        <v>184</v>
      </c>
      <c r="L12" s="10" t="s">
        <v>186</v>
      </c>
      <c r="M12" s="52" t="s">
        <v>190</v>
      </c>
    </row>
    <row r="13" spans="1:13" x14ac:dyDescent="0.2">
      <c r="A13" s="10" t="s">
        <v>28</v>
      </c>
      <c r="B13" s="10" t="s">
        <v>29</v>
      </c>
      <c r="C13" s="11">
        <v>45152</v>
      </c>
      <c r="D13" s="10" t="s">
        <v>88</v>
      </c>
      <c r="E13" s="12">
        <v>12.5</v>
      </c>
      <c r="F13" s="12">
        <v>0</v>
      </c>
      <c r="G13" s="12">
        <v>12.5</v>
      </c>
      <c r="H13" s="13">
        <v>0</v>
      </c>
      <c r="I13" s="10" t="s">
        <v>25</v>
      </c>
      <c r="J13" s="10"/>
      <c r="K13" s="51" t="s">
        <v>184</v>
      </c>
      <c r="L13" s="10" t="s">
        <v>186</v>
      </c>
      <c r="M13" s="52" t="s">
        <v>190</v>
      </c>
    </row>
    <row r="14" spans="1:13" x14ac:dyDescent="0.2">
      <c r="A14" s="10" t="s">
        <v>30</v>
      </c>
      <c r="B14" s="10" t="s">
        <v>31</v>
      </c>
      <c r="C14" s="11">
        <v>45152</v>
      </c>
      <c r="D14" s="10" t="s">
        <v>89</v>
      </c>
      <c r="E14" s="12">
        <v>200</v>
      </c>
      <c r="F14" s="12">
        <v>0</v>
      </c>
      <c r="G14" s="12">
        <v>200</v>
      </c>
      <c r="H14" s="13">
        <v>0</v>
      </c>
      <c r="I14" s="10" t="s">
        <v>25</v>
      </c>
      <c r="J14" s="10"/>
      <c r="K14" s="51" t="s">
        <v>184</v>
      </c>
      <c r="L14" s="10" t="s">
        <v>186</v>
      </c>
      <c r="M14" s="52" t="s">
        <v>190</v>
      </c>
    </row>
    <row r="15" spans="1:13" x14ac:dyDescent="0.2">
      <c r="A15" s="10" t="s">
        <v>32</v>
      </c>
      <c r="B15" s="10" t="s">
        <v>33</v>
      </c>
      <c r="C15" s="11">
        <v>45152</v>
      </c>
      <c r="D15" s="10" t="s">
        <v>90</v>
      </c>
      <c r="E15" s="12">
        <v>62.5</v>
      </c>
      <c r="F15" s="12">
        <v>0</v>
      </c>
      <c r="G15" s="12">
        <v>62.5</v>
      </c>
      <c r="H15" s="13">
        <v>0</v>
      </c>
      <c r="I15" s="10" t="s">
        <v>25</v>
      </c>
      <c r="J15" s="10"/>
      <c r="K15" s="51" t="s">
        <v>184</v>
      </c>
      <c r="L15" s="10" t="s">
        <v>186</v>
      </c>
      <c r="M15" s="52" t="s">
        <v>190</v>
      </c>
    </row>
    <row r="16" spans="1:13" x14ac:dyDescent="0.2">
      <c r="A16" s="10" t="s">
        <v>34</v>
      </c>
      <c r="B16" s="10" t="s">
        <v>35</v>
      </c>
      <c r="C16" s="11">
        <v>45152</v>
      </c>
      <c r="D16" s="10" t="s">
        <v>91</v>
      </c>
      <c r="E16" s="12">
        <v>306.25</v>
      </c>
      <c r="F16" s="12">
        <v>0</v>
      </c>
      <c r="G16" s="12">
        <v>306.25</v>
      </c>
      <c r="H16" s="13">
        <v>0</v>
      </c>
      <c r="I16" s="10" t="s">
        <v>25</v>
      </c>
      <c r="J16" s="10"/>
      <c r="K16" s="51" t="s">
        <v>184</v>
      </c>
      <c r="L16" s="10" t="s">
        <v>186</v>
      </c>
      <c r="M16" s="52" t="s">
        <v>190</v>
      </c>
    </row>
    <row r="17" spans="1:13" x14ac:dyDescent="0.2">
      <c r="A17" s="10" t="s">
        <v>36</v>
      </c>
      <c r="B17" s="10" t="s">
        <v>37</v>
      </c>
      <c r="C17" s="11">
        <v>45152</v>
      </c>
      <c r="D17" s="10" t="s">
        <v>92</v>
      </c>
      <c r="E17" s="12">
        <v>43.75</v>
      </c>
      <c r="F17" s="12">
        <v>0</v>
      </c>
      <c r="G17" s="12">
        <v>43.75</v>
      </c>
      <c r="H17" s="13">
        <v>0</v>
      </c>
      <c r="I17" s="10" t="s">
        <v>25</v>
      </c>
      <c r="J17" s="10"/>
      <c r="K17" s="51" t="s">
        <v>184</v>
      </c>
      <c r="L17" s="10" t="s">
        <v>186</v>
      </c>
      <c r="M17" s="52" t="s">
        <v>190</v>
      </c>
    </row>
    <row r="18" spans="1:13" x14ac:dyDescent="0.2">
      <c r="A18" s="10" t="s">
        <v>38</v>
      </c>
      <c r="B18" s="10" t="s">
        <v>39</v>
      </c>
      <c r="C18" s="11">
        <v>45152</v>
      </c>
      <c r="D18" s="10" t="s">
        <v>93</v>
      </c>
      <c r="E18" s="12">
        <v>68.75</v>
      </c>
      <c r="F18" s="12">
        <v>0</v>
      </c>
      <c r="G18" s="12">
        <v>68.75</v>
      </c>
      <c r="H18" s="13">
        <v>0</v>
      </c>
      <c r="I18" s="10" t="s">
        <v>25</v>
      </c>
      <c r="J18" s="10"/>
      <c r="K18" s="51" t="s">
        <v>184</v>
      </c>
      <c r="L18" s="10" t="s">
        <v>186</v>
      </c>
      <c r="M18" s="52" t="s">
        <v>190</v>
      </c>
    </row>
    <row r="19" spans="1:13" x14ac:dyDescent="0.2">
      <c r="A19" s="10" t="s">
        <v>40</v>
      </c>
      <c r="B19" s="10" t="s">
        <v>41</v>
      </c>
      <c r="C19" s="11">
        <v>45152</v>
      </c>
      <c r="D19" s="10" t="s">
        <v>94</v>
      </c>
      <c r="E19" s="12">
        <v>12.5</v>
      </c>
      <c r="F19" s="12">
        <v>0</v>
      </c>
      <c r="G19" s="12">
        <v>12.5</v>
      </c>
      <c r="H19" s="13">
        <v>0</v>
      </c>
      <c r="I19" s="10" t="s">
        <v>25</v>
      </c>
      <c r="J19" s="10"/>
      <c r="K19" s="51" t="s">
        <v>184</v>
      </c>
      <c r="L19" s="10" t="s">
        <v>186</v>
      </c>
      <c r="M19" s="52" t="s">
        <v>190</v>
      </c>
    </row>
    <row r="20" spans="1:13" x14ac:dyDescent="0.2">
      <c r="A20" s="10" t="s">
        <v>42</v>
      </c>
      <c r="B20" s="10" t="s">
        <v>43</v>
      </c>
      <c r="C20" s="11">
        <v>45152</v>
      </c>
      <c r="D20" s="10" t="s">
        <v>95</v>
      </c>
      <c r="E20" s="12">
        <v>12.5</v>
      </c>
      <c r="F20" s="12">
        <v>0</v>
      </c>
      <c r="G20" s="12">
        <v>12.5</v>
      </c>
      <c r="H20" s="13">
        <v>0</v>
      </c>
      <c r="I20" s="10" t="s">
        <v>25</v>
      </c>
      <c r="J20" s="10"/>
      <c r="K20" s="51" t="s">
        <v>184</v>
      </c>
      <c r="L20" s="10" t="s">
        <v>186</v>
      </c>
      <c r="M20" s="52" t="s">
        <v>190</v>
      </c>
    </row>
    <row r="21" spans="1:13" x14ac:dyDescent="0.2">
      <c r="A21" s="10" t="s">
        <v>14</v>
      </c>
      <c r="B21" s="10" t="s">
        <v>15</v>
      </c>
      <c r="C21" s="11">
        <v>45153</v>
      </c>
      <c r="D21" s="10" t="s">
        <v>96</v>
      </c>
      <c r="E21" s="12">
        <v>65</v>
      </c>
      <c r="F21" s="12">
        <v>10.83</v>
      </c>
      <c r="G21" s="12">
        <v>54.17</v>
      </c>
      <c r="H21" s="13">
        <v>20</v>
      </c>
      <c r="I21" s="10" t="s">
        <v>17</v>
      </c>
      <c r="J21" s="10"/>
      <c r="K21" s="51" t="s">
        <v>184</v>
      </c>
      <c r="L21" s="10" t="s">
        <v>186</v>
      </c>
      <c r="M21" s="52" t="s">
        <v>187</v>
      </c>
    </row>
    <row r="22" spans="1:13" x14ac:dyDescent="0.2">
      <c r="A22" s="10" t="s">
        <v>34</v>
      </c>
      <c r="B22" s="10" t="s">
        <v>35</v>
      </c>
      <c r="C22" s="11">
        <v>45153</v>
      </c>
      <c r="D22" s="10" t="s">
        <v>97</v>
      </c>
      <c r="E22" s="12">
        <v>1050</v>
      </c>
      <c r="F22" s="12">
        <v>175</v>
      </c>
      <c r="G22" s="12">
        <v>875</v>
      </c>
      <c r="H22" s="13">
        <v>20</v>
      </c>
      <c r="I22" s="10" t="s">
        <v>17</v>
      </c>
      <c r="J22" s="10"/>
      <c r="K22" s="51" t="s">
        <v>184</v>
      </c>
      <c r="L22" s="10" t="s">
        <v>186</v>
      </c>
      <c r="M22" s="52" t="s">
        <v>187</v>
      </c>
    </row>
    <row r="23" spans="1:13" x14ac:dyDescent="0.2">
      <c r="A23" s="10" t="s">
        <v>44</v>
      </c>
      <c r="B23" s="10" t="s">
        <v>45</v>
      </c>
      <c r="C23" s="11">
        <v>45153</v>
      </c>
      <c r="D23" s="10" t="s">
        <v>98</v>
      </c>
      <c r="E23" s="12">
        <v>104</v>
      </c>
      <c r="F23" s="12">
        <v>17.329999999999998</v>
      </c>
      <c r="G23" s="12">
        <v>86.67</v>
      </c>
      <c r="H23" s="13">
        <v>20</v>
      </c>
      <c r="I23" s="10" t="s">
        <v>17</v>
      </c>
      <c r="J23" s="10"/>
      <c r="K23" s="51" t="s">
        <v>184</v>
      </c>
      <c r="L23" s="10" t="s">
        <v>186</v>
      </c>
      <c r="M23" s="52" t="s">
        <v>187</v>
      </c>
    </row>
    <row r="24" spans="1:13" x14ac:dyDescent="0.2">
      <c r="A24" s="10" t="s">
        <v>44</v>
      </c>
      <c r="B24" s="10" t="s">
        <v>45</v>
      </c>
      <c r="C24" s="11">
        <v>45153</v>
      </c>
      <c r="D24" s="10" t="s">
        <v>99</v>
      </c>
      <c r="E24" s="12">
        <v>195</v>
      </c>
      <c r="F24" s="12">
        <v>32.5</v>
      </c>
      <c r="G24" s="12">
        <v>162.5</v>
      </c>
      <c r="H24" s="13">
        <v>20</v>
      </c>
      <c r="I24" s="10" t="s">
        <v>17</v>
      </c>
      <c r="J24" s="10"/>
      <c r="K24" s="51" t="s">
        <v>184</v>
      </c>
      <c r="L24" s="10" t="s">
        <v>186</v>
      </c>
      <c r="M24" s="52" t="s">
        <v>187</v>
      </c>
    </row>
    <row r="25" spans="1:13" x14ac:dyDescent="0.2">
      <c r="A25" s="10" t="s">
        <v>46</v>
      </c>
      <c r="B25" s="10" t="s">
        <v>47</v>
      </c>
      <c r="C25" s="11">
        <v>45153</v>
      </c>
      <c r="D25" s="10" t="s">
        <v>100</v>
      </c>
      <c r="E25" s="12">
        <v>648</v>
      </c>
      <c r="F25" s="12">
        <v>108</v>
      </c>
      <c r="G25" s="12">
        <v>540</v>
      </c>
      <c r="H25" s="13">
        <v>20</v>
      </c>
      <c r="I25" s="10" t="s">
        <v>17</v>
      </c>
      <c r="J25" s="10"/>
      <c r="K25" s="51" t="s">
        <v>184</v>
      </c>
      <c r="L25" s="10" t="s">
        <v>186</v>
      </c>
      <c r="M25" s="52" t="s">
        <v>187</v>
      </c>
    </row>
    <row r="26" spans="1:13" x14ac:dyDescent="0.2">
      <c r="A26" s="10" t="s">
        <v>48</v>
      </c>
      <c r="B26" s="10" t="s">
        <v>49</v>
      </c>
      <c r="C26" s="11">
        <v>45153</v>
      </c>
      <c r="D26" s="10" t="s">
        <v>101</v>
      </c>
      <c r="E26" s="12">
        <v>224.6</v>
      </c>
      <c r="F26" s="12">
        <v>37.43</v>
      </c>
      <c r="G26" s="12">
        <v>187.17</v>
      </c>
      <c r="H26" s="13">
        <v>20</v>
      </c>
      <c r="I26" s="10" t="s">
        <v>17</v>
      </c>
      <c r="J26" s="10"/>
      <c r="K26" s="51"/>
      <c r="L26" s="10"/>
      <c r="M26" s="52"/>
    </row>
    <row r="27" spans="1:13" x14ac:dyDescent="0.2">
      <c r="A27" s="10" t="s">
        <v>50</v>
      </c>
      <c r="B27" s="10" t="s">
        <v>51</v>
      </c>
      <c r="C27" s="11">
        <v>45154</v>
      </c>
      <c r="D27" s="10" t="s">
        <v>52</v>
      </c>
      <c r="E27" s="12">
        <v>170</v>
      </c>
      <c r="F27" s="12">
        <v>8.1</v>
      </c>
      <c r="G27" s="12">
        <v>161.9</v>
      </c>
      <c r="H27" s="13">
        <v>5</v>
      </c>
      <c r="I27" s="10" t="s">
        <v>53</v>
      </c>
      <c r="J27" s="10"/>
      <c r="K27" s="51"/>
      <c r="L27" s="10"/>
      <c r="M27" s="52"/>
    </row>
    <row r="28" spans="1:13" x14ac:dyDescent="0.2">
      <c r="A28" s="10" t="s">
        <v>50</v>
      </c>
      <c r="B28" s="10" t="s">
        <v>51</v>
      </c>
      <c r="C28" s="11">
        <v>45154</v>
      </c>
      <c r="D28" s="10" t="s">
        <v>54</v>
      </c>
      <c r="E28" s="12">
        <v>83</v>
      </c>
      <c r="F28" s="12">
        <v>3.95</v>
      </c>
      <c r="G28" s="12">
        <v>79.05</v>
      </c>
      <c r="H28" s="13">
        <v>5</v>
      </c>
      <c r="I28" s="10" t="s">
        <v>53</v>
      </c>
      <c r="J28" s="10"/>
      <c r="K28" s="51"/>
      <c r="L28" s="10"/>
      <c r="M28" s="52"/>
    </row>
    <row r="29" spans="1:13" x14ac:dyDescent="0.2">
      <c r="A29" s="10" t="s">
        <v>22</v>
      </c>
      <c r="B29" s="10" t="s">
        <v>23</v>
      </c>
      <c r="C29" s="11">
        <v>45154</v>
      </c>
      <c r="D29" s="41" t="s">
        <v>175</v>
      </c>
      <c r="E29" s="12">
        <v>-10</v>
      </c>
      <c r="F29" s="12">
        <v>0</v>
      </c>
      <c r="G29" s="12">
        <v>-10</v>
      </c>
      <c r="H29" s="13">
        <v>20</v>
      </c>
      <c r="I29" s="10" t="s">
        <v>65</v>
      </c>
      <c r="J29" s="10"/>
      <c r="K29" s="51"/>
      <c r="L29" s="10"/>
      <c r="M29" s="10"/>
    </row>
    <row r="30" spans="1:13" x14ac:dyDescent="0.2">
      <c r="A30" s="10" t="s">
        <v>55</v>
      </c>
      <c r="B30" s="10" t="s">
        <v>56</v>
      </c>
      <c r="C30" s="11">
        <v>45154</v>
      </c>
      <c r="D30" s="10" t="s">
        <v>57</v>
      </c>
      <c r="E30" s="12">
        <v>25.94</v>
      </c>
      <c r="F30" s="12">
        <v>0</v>
      </c>
      <c r="G30" s="12">
        <v>25.94</v>
      </c>
      <c r="H30" s="13">
        <v>0</v>
      </c>
      <c r="I30" s="10" t="s">
        <v>25</v>
      </c>
      <c r="J30" s="10"/>
      <c r="K30" s="51"/>
      <c r="L30" s="10"/>
      <c r="M30" s="10"/>
    </row>
    <row r="31" spans="1:13" x14ac:dyDescent="0.2">
      <c r="A31" s="10" t="s">
        <v>58</v>
      </c>
      <c r="B31" s="10" t="s">
        <v>59</v>
      </c>
      <c r="C31" s="11">
        <v>45161</v>
      </c>
      <c r="D31" s="41" t="s">
        <v>172</v>
      </c>
      <c r="E31" s="12">
        <v>-50</v>
      </c>
      <c r="F31" s="12">
        <v>0</v>
      </c>
      <c r="G31" s="12">
        <v>-50</v>
      </c>
      <c r="H31" s="13">
        <v>0</v>
      </c>
      <c r="I31" s="10" t="s">
        <v>25</v>
      </c>
      <c r="J31" s="10"/>
      <c r="K31" s="51"/>
      <c r="L31" s="10"/>
      <c r="M31" s="10"/>
    </row>
    <row r="32" spans="1:13" x14ac:dyDescent="0.2">
      <c r="A32" s="10" t="s">
        <v>58</v>
      </c>
      <c r="B32" s="10" t="s">
        <v>59</v>
      </c>
      <c r="C32" s="11">
        <v>45161</v>
      </c>
      <c r="D32" s="41" t="s">
        <v>173</v>
      </c>
      <c r="E32" s="12">
        <v>-4.99</v>
      </c>
      <c r="F32" s="12">
        <v>0</v>
      </c>
      <c r="G32" s="12">
        <v>-4.99</v>
      </c>
      <c r="H32" s="13">
        <v>0</v>
      </c>
      <c r="I32" s="10" t="s">
        <v>25</v>
      </c>
      <c r="J32" s="10"/>
      <c r="K32" s="51"/>
      <c r="L32" s="10"/>
      <c r="M32" s="10"/>
    </row>
    <row r="33" spans="1:13" x14ac:dyDescent="0.2">
      <c r="A33" s="10" t="s">
        <v>22</v>
      </c>
      <c r="B33" s="10" t="s">
        <v>23</v>
      </c>
      <c r="C33" s="11">
        <v>45161</v>
      </c>
      <c r="D33" s="41" t="s">
        <v>60</v>
      </c>
      <c r="E33" s="12">
        <v>-30</v>
      </c>
      <c r="F33" s="12">
        <v>-5</v>
      </c>
      <c r="G33" s="12">
        <v>-25</v>
      </c>
      <c r="H33" s="13">
        <v>20</v>
      </c>
      <c r="I33" s="10" t="s">
        <v>24</v>
      </c>
      <c r="J33" s="10"/>
      <c r="K33" s="51"/>
      <c r="L33" s="10"/>
      <c r="M33" s="10"/>
    </row>
    <row r="34" spans="1:13" x14ac:dyDescent="0.2">
      <c r="A34" s="10" t="s">
        <v>61</v>
      </c>
      <c r="B34" s="10" t="s">
        <v>62</v>
      </c>
      <c r="C34" s="11">
        <v>45163</v>
      </c>
      <c r="D34" s="10" t="s">
        <v>102</v>
      </c>
      <c r="E34" s="12">
        <v>769.54</v>
      </c>
      <c r="F34" s="12">
        <v>0</v>
      </c>
      <c r="G34" s="12">
        <v>769.54</v>
      </c>
      <c r="H34" s="13">
        <v>0</v>
      </c>
      <c r="I34" s="10" t="s">
        <v>25</v>
      </c>
      <c r="J34" s="10"/>
      <c r="K34" s="51" t="s">
        <v>184</v>
      </c>
      <c r="L34" s="10" t="s">
        <v>185</v>
      </c>
      <c r="M34" s="10" t="s">
        <v>188</v>
      </c>
    </row>
    <row r="35" spans="1:13" x14ac:dyDescent="0.2">
      <c r="A35" s="10" t="s">
        <v>63</v>
      </c>
      <c r="B35" s="10" t="s">
        <v>64</v>
      </c>
      <c r="C35" s="11">
        <v>45163</v>
      </c>
      <c r="D35" s="41" t="s">
        <v>103</v>
      </c>
      <c r="E35" s="12">
        <v>-90</v>
      </c>
      <c r="F35" s="12">
        <v>0</v>
      </c>
      <c r="G35" s="12">
        <v>-90</v>
      </c>
      <c r="H35" s="13">
        <v>0</v>
      </c>
      <c r="I35" s="10" t="s">
        <v>65</v>
      </c>
      <c r="J35" s="10"/>
      <c r="K35" s="51"/>
      <c r="L35" s="10"/>
      <c r="M35" s="10"/>
    </row>
    <row r="36" spans="1:13" x14ac:dyDescent="0.2">
      <c r="A36" s="10" t="s">
        <v>63</v>
      </c>
      <c r="B36" s="10" t="s">
        <v>64</v>
      </c>
      <c r="C36" s="11">
        <v>45163</v>
      </c>
      <c r="D36" s="41" t="s">
        <v>104</v>
      </c>
      <c r="E36" s="12">
        <v>-90</v>
      </c>
      <c r="F36" s="12">
        <v>0</v>
      </c>
      <c r="G36" s="12">
        <v>-90</v>
      </c>
      <c r="H36" s="13">
        <v>0</v>
      </c>
      <c r="I36" s="10" t="s">
        <v>65</v>
      </c>
      <c r="J36" s="10"/>
      <c r="K36" s="51"/>
      <c r="L36" s="10"/>
      <c r="M36" s="10"/>
    </row>
    <row r="37" spans="1:13" x14ac:dyDescent="0.2">
      <c r="A37" s="10" t="s">
        <v>20</v>
      </c>
      <c r="B37" s="10" t="s">
        <v>21</v>
      </c>
      <c r="C37" s="11">
        <v>45167</v>
      </c>
      <c r="D37" s="10" t="s">
        <v>66</v>
      </c>
      <c r="E37" s="12">
        <v>33.6</v>
      </c>
      <c r="F37" s="12">
        <v>0</v>
      </c>
      <c r="G37" s="12">
        <v>33.6</v>
      </c>
      <c r="H37" s="13">
        <v>0</v>
      </c>
      <c r="I37" s="10" t="s">
        <v>25</v>
      </c>
      <c r="J37" s="10"/>
      <c r="K37" s="51"/>
      <c r="L37" s="10"/>
      <c r="M37" s="52"/>
    </row>
    <row r="38" spans="1:13" x14ac:dyDescent="0.2">
      <c r="A38" s="10" t="s">
        <v>67</v>
      </c>
      <c r="B38" s="10" t="s">
        <v>68</v>
      </c>
      <c r="C38" s="11">
        <v>45167</v>
      </c>
      <c r="D38" s="10" t="s">
        <v>105</v>
      </c>
      <c r="E38" s="12">
        <v>128.09</v>
      </c>
      <c r="F38" s="12">
        <v>0</v>
      </c>
      <c r="G38" s="12">
        <v>128.09</v>
      </c>
      <c r="H38" s="13">
        <v>0</v>
      </c>
      <c r="I38" s="10" t="s">
        <v>25</v>
      </c>
      <c r="J38" s="10"/>
      <c r="K38" s="51"/>
      <c r="L38" s="10"/>
      <c r="M38" s="52"/>
    </row>
    <row r="39" spans="1:13" x14ac:dyDescent="0.2">
      <c r="A39" s="10" t="s">
        <v>67</v>
      </c>
      <c r="B39" s="10" t="s">
        <v>68</v>
      </c>
      <c r="C39" s="11">
        <v>45167</v>
      </c>
      <c r="D39" s="10" t="s">
        <v>106</v>
      </c>
      <c r="E39" s="12">
        <v>102.47</v>
      </c>
      <c r="F39" s="12">
        <v>0</v>
      </c>
      <c r="G39" s="12">
        <v>102.47</v>
      </c>
      <c r="H39" s="13">
        <v>0</v>
      </c>
      <c r="I39" s="10" t="s">
        <v>25</v>
      </c>
      <c r="J39" s="10"/>
      <c r="K39" s="51"/>
      <c r="L39" s="10"/>
      <c r="M39" s="10"/>
    </row>
    <row r="40" spans="1:13" x14ac:dyDescent="0.2">
      <c r="A40" s="10" t="s">
        <v>69</v>
      </c>
      <c r="B40" s="10" t="s">
        <v>70</v>
      </c>
      <c r="C40" s="11">
        <v>45167</v>
      </c>
      <c r="D40" s="10" t="s">
        <v>71</v>
      </c>
      <c r="E40" s="12">
        <v>192</v>
      </c>
      <c r="F40" s="12">
        <v>32</v>
      </c>
      <c r="G40" s="12">
        <v>160</v>
      </c>
      <c r="H40" s="13">
        <v>20</v>
      </c>
      <c r="I40" s="10" t="s">
        <v>17</v>
      </c>
      <c r="J40" s="10"/>
      <c r="K40" s="51"/>
      <c r="L40" s="10"/>
      <c r="M40" s="10"/>
    </row>
    <row r="41" spans="1:13" x14ac:dyDescent="0.2">
      <c r="A41" s="10" t="s">
        <v>22</v>
      </c>
      <c r="B41" s="10" t="s">
        <v>23</v>
      </c>
      <c r="C41" s="11">
        <v>45167</v>
      </c>
      <c r="D41" s="41" t="s">
        <v>176</v>
      </c>
      <c r="E41" s="12">
        <v>-10</v>
      </c>
      <c r="F41" s="12">
        <v>0</v>
      </c>
      <c r="G41" s="12">
        <v>-10</v>
      </c>
      <c r="H41" s="13">
        <v>0</v>
      </c>
      <c r="I41" s="10" t="s">
        <v>25</v>
      </c>
      <c r="J41" s="10"/>
      <c r="K41" s="51"/>
      <c r="L41" s="10"/>
      <c r="M41" s="10"/>
    </row>
    <row r="42" spans="1:13" x14ac:dyDescent="0.2">
      <c r="A42" s="10" t="s">
        <v>18</v>
      </c>
      <c r="B42" s="10" t="s">
        <v>19</v>
      </c>
      <c r="C42" s="11">
        <v>45167</v>
      </c>
      <c r="D42" s="10" t="s">
        <v>72</v>
      </c>
      <c r="E42" s="12">
        <v>31.49</v>
      </c>
      <c r="F42" s="12">
        <v>5.25</v>
      </c>
      <c r="G42" s="12">
        <v>26.24</v>
      </c>
      <c r="H42" s="13">
        <v>20</v>
      </c>
      <c r="I42" s="10" t="s">
        <v>17</v>
      </c>
      <c r="J42" s="10"/>
      <c r="K42" s="51"/>
      <c r="L42" s="10"/>
      <c r="M42" s="10"/>
    </row>
    <row r="43" spans="1:13" x14ac:dyDescent="0.2">
      <c r="A43" s="10" t="s">
        <v>73</v>
      </c>
      <c r="B43" s="10" t="s">
        <v>74</v>
      </c>
      <c r="C43" s="11">
        <v>45168</v>
      </c>
      <c r="D43" s="10" t="s">
        <v>75</v>
      </c>
      <c r="E43" s="12">
        <v>8.98</v>
      </c>
      <c r="F43" s="12">
        <v>0</v>
      </c>
      <c r="G43" s="12">
        <v>8.98</v>
      </c>
      <c r="H43" s="13">
        <v>0</v>
      </c>
      <c r="I43" s="10" t="s">
        <v>25</v>
      </c>
      <c r="J43" s="10"/>
      <c r="K43" s="51"/>
      <c r="L43" s="10"/>
      <c r="M43" s="10"/>
    </row>
    <row r="44" spans="1:13" x14ac:dyDescent="0.2">
      <c r="A44" s="10" t="s">
        <v>67</v>
      </c>
      <c r="B44" s="10" t="s">
        <v>68</v>
      </c>
      <c r="C44" s="11">
        <v>45169</v>
      </c>
      <c r="D44" s="42" t="s">
        <v>107</v>
      </c>
      <c r="E44" s="12">
        <v>-230.56</v>
      </c>
      <c r="F44" s="12">
        <v>0</v>
      </c>
      <c r="G44" s="12">
        <v>-230.56</v>
      </c>
      <c r="H44" s="13">
        <v>0</v>
      </c>
      <c r="I44" s="10" t="s">
        <v>25</v>
      </c>
      <c r="J44" s="10"/>
      <c r="K44" s="51"/>
      <c r="L44" s="10"/>
      <c r="M44" s="10"/>
    </row>
    <row r="45" spans="1:13" x14ac:dyDescent="0.2">
      <c r="A45" s="10" t="s">
        <v>76</v>
      </c>
      <c r="B45" s="10" t="s">
        <v>77</v>
      </c>
      <c r="C45" s="11">
        <v>45169</v>
      </c>
      <c r="D45" s="42" t="s">
        <v>108</v>
      </c>
      <c r="E45" s="12">
        <v>3601.78</v>
      </c>
      <c r="F45" s="12">
        <v>0</v>
      </c>
      <c r="G45" s="12">
        <v>3601.78</v>
      </c>
      <c r="H45" s="13">
        <v>0</v>
      </c>
      <c r="I45" s="10" t="s">
        <v>25</v>
      </c>
      <c r="J45" s="10"/>
      <c r="K45" s="51"/>
      <c r="L45" s="10"/>
      <c r="M45" s="52"/>
    </row>
    <row r="46" spans="1:13" x14ac:dyDescent="0.2">
      <c r="A46" s="10" t="s">
        <v>76</v>
      </c>
      <c r="B46" s="10" t="s">
        <v>77</v>
      </c>
      <c r="C46" s="11">
        <v>45169</v>
      </c>
      <c r="D46" s="42" t="s">
        <v>109</v>
      </c>
      <c r="E46" s="12">
        <v>287.83999999999997</v>
      </c>
      <c r="F46" s="12">
        <v>0</v>
      </c>
      <c r="G46" s="12">
        <v>287.83999999999997</v>
      </c>
      <c r="H46" s="13">
        <v>0</v>
      </c>
      <c r="I46" s="10" t="s">
        <v>25</v>
      </c>
      <c r="J46" s="10"/>
      <c r="K46" s="51"/>
      <c r="L46" s="10"/>
      <c r="M46" s="52"/>
    </row>
    <row r="47" spans="1:13" x14ac:dyDescent="0.2">
      <c r="A47" s="10" t="s">
        <v>78</v>
      </c>
      <c r="B47" s="10" t="s">
        <v>79</v>
      </c>
      <c r="C47" s="11">
        <v>45169</v>
      </c>
      <c r="D47" s="42" t="s">
        <v>110</v>
      </c>
      <c r="E47" s="12">
        <v>128.09</v>
      </c>
      <c r="F47" s="12">
        <v>0</v>
      </c>
      <c r="G47" s="12">
        <v>128.09</v>
      </c>
      <c r="H47" s="13">
        <v>0</v>
      </c>
      <c r="I47" s="10" t="s">
        <v>25</v>
      </c>
      <c r="J47" s="10"/>
      <c r="K47" s="51"/>
      <c r="L47" s="10"/>
      <c r="M47" s="52"/>
    </row>
    <row r="48" spans="1:13" x14ac:dyDescent="0.2">
      <c r="A48" s="10" t="s">
        <v>61</v>
      </c>
      <c r="B48" s="10" t="s">
        <v>62</v>
      </c>
      <c r="C48" s="11">
        <v>45169</v>
      </c>
      <c r="D48" s="42" t="s">
        <v>111</v>
      </c>
      <c r="E48" s="12">
        <v>-769.54</v>
      </c>
      <c r="F48" s="12">
        <v>0</v>
      </c>
      <c r="G48" s="12">
        <v>-769.54</v>
      </c>
      <c r="H48" s="13">
        <v>0</v>
      </c>
      <c r="I48" s="10" t="s">
        <v>25</v>
      </c>
      <c r="J48" s="10"/>
      <c r="K48" s="51"/>
      <c r="L48" s="10"/>
      <c r="M48" s="52"/>
    </row>
    <row r="49" spans="1:16" x14ac:dyDescent="0.2">
      <c r="A49" s="10" t="s">
        <v>80</v>
      </c>
      <c r="B49" s="10" t="s">
        <v>81</v>
      </c>
      <c r="C49" s="11">
        <v>45169</v>
      </c>
      <c r="D49" s="42" t="s">
        <v>112</v>
      </c>
      <c r="E49" s="12">
        <v>-3017.61</v>
      </c>
      <c r="F49" s="12">
        <v>0</v>
      </c>
      <c r="G49" s="12">
        <v>-3017.61</v>
      </c>
      <c r="H49" s="13">
        <v>0</v>
      </c>
      <c r="I49" s="10" t="s">
        <v>25</v>
      </c>
      <c r="J49" s="10"/>
      <c r="K49" s="51"/>
      <c r="L49" s="10"/>
      <c r="M49" s="52"/>
    </row>
    <row r="50" spans="1:16" x14ac:dyDescent="0.2">
      <c r="A50" s="10" t="s">
        <v>80</v>
      </c>
      <c r="B50" s="10" t="s">
        <v>81</v>
      </c>
      <c r="C50" s="11">
        <v>45169</v>
      </c>
      <c r="D50" s="10" t="s">
        <v>113</v>
      </c>
      <c r="E50" s="12">
        <v>3017.6099999999997</v>
      </c>
      <c r="F50" s="12">
        <v>0</v>
      </c>
      <c r="G50" s="12">
        <v>3017.6099999999997</v>
      </c>
      <c r="H50" s="13">
        <v>0</v>
      </c>
      <c r="I50" s="10" t="s">
        <v>25</v>
      </c>
      <c r="J50" s="10"/>
      <c r="K50" s="51" t="s">
        <v>184</v>
      </c>
      <c r="L50" s="10" t="s">
        <v>185</v>
      </c>
      <c r="M50" s="10" t="s">
        <v>189</v>
      </c>
    </row>
    <row r="51" spans="1:16" ht="12" x14ac:dyDescent="0.2">
      <c r="A51" s="15" t="s">
        <v>82</v>
      </c>
      <c r="B51" s="15"/>
      <c r="C51" s="15"/>
      <c r="D51" s="15"/>
      <c r="E51" s="16">
        <f>SUM(E6:E50)</f>
        <v>7296.7299999999987</v>
      </c>
      <c r="F51" s="16">
        <f>SUM(F6:F50)</f>
        <v>427.37</v>
      </c>
      <c r="G51" s="16">
        <f>SUM(G6:G50)</f>
        <v>6869.3600000000006</v>
      </c>
      <c r="H51" s="15"/>
      <c r="I51" s="15"/>
      <c r="J51" s="15"/>
      <c r="K51" s="51"/>
      <c r="L51" s="10"/>
      <c r="M51" s="52"/>
    </row>
    <row r="52" spans="1:16" x14ac:dyDescent="0.2">
      <c r="K52" s="52"/>
      <c r="L52" s="10"/>
      <c r="M52" s="10"/>
    </row>
    <row r="53" spans="1:16" x14ac:dyDescent="0.2">
      <c r="K53" s="22"/>
    </row>
    <row r="54" spans="1:16" x14ac:dyDescent="0.2">
      <c r="K54" s="51"/>
      <c r="L54" s="10"/>
      <c r="M54" s="10"/>
    </row>
    <row r="55" spans="1:16" x14ac:dyDescent="0.2">
      <c r="D55" s="17" t="s">
        <v>114</v>
      </c>
      <c r="E55" s="6"/>
      <c r="G55" s="18" t="s">
        <v>153</v>
      </c>
      <c r="H55" s="39">
        <v>31492.3</v>
      </c>
      <c r="K55" s="52"/>
      <c r="L55" s="10"/>
      <c r="M55" s="10"/>
      <c r="N55" s="19"/>
      <c r="O55" s="6"/>
      <c r="P55" s="6"/>
    </row>
    <row r="56" spans="1:16" x14ac:dyDescent="0.2">
      <c r="D56" s="20" t="s">
        <v>115</v>
      </c>
      <c r="E56" s="6"/>
      <c r="F56" s="6"/>
      <c r="G56" s="18" t="s">
        <v>154</v>
      </c>
      <c r="H56" s="40">
        <v>270000</v>
      </c>
      <c r="K56" s="52"/>
      <c r="L56" s="10"/>
      <c r="M56" s="10"/>
      <c r="N56" s="19"/>
      <c r="O56" s="6"/>
      <c r="P56" s="6"/>
    </row>
    <row r="57" spans="1:16" x14ac:dyDescent="0.2">
      <c r="D57" s="21" t="s">
        <v>116</v>
      </c>
      <c r="E57" s="6"/>
      <c r="F57" s="6"/>
      <c r="G57" s="18" t="s">
        <v>155</v>
      </c>
      <c r="H57" s="39">
        <v>0</v>
      </c>
      <c r="I57" s="22" t="s">
        <v>117</v>
      </c>
      <c r="K57" s="52"/>
      <c r="L57" s="10"/>
      <c r="M57" s="10"/>
      <c r="N57" s="19"/>
      <c r="O57" s="6"/>
      <c r="P57" s="6"/>
    </row>
    <row r="58" spans="1:16" x14ac:dyDescent="0.2">
      <c r="D58" s="23" t="s">
        <v>118</v>
      </c>
      <c r="E58" s="6"/>
      <c r="F58" s="6"/>
      <c r="G58" s="18" t="s">
        <v>156</v>
      </c>
      <c r="H58" s="39">
        <v>0</v>
      </c>
      <c r="I58" s="22" t="s">
        <v>117</v>
      </c>
      <c r="K58" s="52"/>
      <c r="L58" s="10"/>
      <c r="M58" s="10"/>
      <c r="N58" s="19"/>
      <c r="O58" s="6"/>
      <c r="P58" s="6"/>
    </row>
    <row r="59" spans="1:16" x14ac:dyDescent="0.2">
      <c r="D59" s="24" t="s">
        <v>119</v>
      </c>
      <c r="E59" s="6"/>
      <c r="F59" s="6"/>
      <c r="G59" s="18" t="s">
        <v>157</v>
      </c>
      <c r="H59" s="39">
        <v>1286</v>
      </c>
      <c r="K59" s="51"/>
      <c r="L59" s="52"/>
      <c r="M59" s="52"/>
      <c r="N59" s="19"/>
      <c r="O59" s="6"/>
      <c r="P59" s="6"/>
    </row>
    <row r="60" spans="1:16" ht="13.2" x14ac:dyDescent="0.2">
      <c r="D60" s="25" t="s">
        <v>120</v>
      </c>
      <c r="E60" s="6"/>
      <c r="F60" s="6">
        <v>1</v>
      </c>
      <c r="G60" s="26" t="s">
        <v>158</v>
      </c>
      <c r="H60" s="27">
        <f>SUM(H55:H59)</f>
        <v>302778.3</v>
      </c>
      <c r="K60" s="51"/>
      <c r="L60" s="52"/>
      <c r="M60" s="52"/>
      <c r="N60" s="6"/>
      <c r="O60" s="6"/>
      <c r="P60" s="6"/>
    </row>
    <row r="61" spans="1:16" x14ac:dyDescent="0.2">
      <c r="D61" s="28" t="s">
        <v>121</v>
      </c>
      <c r="E61" s="6"/>
      <c r="F61" s="6"/>
      <c r="G61" s="6"/>
      <c r="H61" s="6"/>
      <c r="K61" s="52"/>
      <c r="L61" s="10"/>
      <c r="M61" s="10"/>
      <c r="N61" s="6"/>
      <c r="O61" s="6"/>
      <c r="P61" s="6"/>
    </row>
    <row r="62" spans="1:16" x14ac:dyDescent="0.2">
      <c r="D62" s="6"/>
      <c r="E62" s="6"/>
      <c r="F62" s="29"/>
      <c r="G62" s="6" t="s">
        <v>122</v>
      </c>
      <c r="H62" s="6"/>
      <c r="K62" s="52"/>
      <c r="L62" s="10"/>
      <c r="M62" s="10"/>
      <c r="N62" s="6"/>
      <c r="O62" s="6"/>
      <c r="P62" s="6"/>
    </row>
    <row r="63" spans="1:16" ht="13.2" x14ac:dyDescent="0.2">
      <c r="D63" s="6"/>
      <c r="E63" s="6"/>
      <c r="F63" s="6" t="s">
        <v>123</v>
      </c>
      <c r="G63" s="26" t="s">
        <v>124</v>
      </c>
      <c r="H63" s="6"/>
      <c r="J63" s="6" t="s">
        <v>125</v>
      </c>
      <c r="K63" s="52"/>
      <c r="L63" s="10"/>
      <c r="M63" s="10"/>
      <c r="N63" s="19"/>
      <c r="O63" s="6"/>
      <c r="P63" s="6"/>
    </row>
    <row r="64" spans="1:16" x14ac:dyDescent="0.2">
      <c r="D64" s="6"/>
      <c r="E64" s="6"/>
      <c r="F64" s="31" t="s">
        <v>126</v>
      </c>
      <c r="G64" s="6" t="s">
        <v>127</v>
      </c>
      <c r="H64" s="32">
        <v>5673</v>
      </c>
      <c r="J64" s="6" t="s">
        <v>128</v>
      </c>
      <c r="K64" s="52"/>
      <c r="L64" s="10"/>
      <c r="M64" s="10"/>
      <c r="N64" s="19"/>
      <c r="O64" s="6"/>
      <c r="P64" s="6"/>
    </row>
    <row r="65" spans="4:16" x14ac:dyDescent="0.2">
      <c r="D65" s="6"/>
      <c r="E65" s="6"/>
      <c r="F65" s="31" t="s">
        <v>129</v>
      </c>
      <c r="G65" s="6" t="s">
        <v>130</v>
      </c>
      <c r="H65" s="32">
        <v>108972.7</v>
      </c>
      <c r="J65" s="6" t="s">
        <v>128</v>
      </c>
      <c r="K65" s="52"/>
      <c r="L65" s="10"/>
      <c r="M65" s="10"/>
      <c r="N65" s="19"/>
      <c r="O65" s="6"/>
      <c r="P65" s="6"/>
    </row>
    <row r="66" spans="4:16" x14ac:dyDescent="0.2">
      <c r="D66" s="6"/>
      <c r="E66" s="6"/>
      <c r="F66" s="31" t="s">
        <v>131</v>
      </c>
      <c r="G66" s="6" t="s">
        <v>132</v>
      </c>
      <c r="H66" s="32">
        <v>37500</v>
      </c>
      <c r="J66" s="6" t="s">
        <v>128</v>
      </c>
      <c r="K66" s="51"/>
      <c r="L66" s="10"/>
      <c r="M66" s="52"/>
    </row>
    <row r="67" spans="4:16" x14ac:dyDescent="0.2">
      <c r="D67" s="6"/>
      <c r="E67" s="6"/>
      <c r="F67" s="31" t="s">
        <v>133</v>
      </c>
      <c r="G67" s="6" t="s">
        <v>134</v>
      </c>
      <c r="H67" s="32">
        <v>37500</v>
      </c>
      <c r="J67" s="6" t="s">
        <v>128</v>
      </c>
      <c r="K67" s="51"/>
      <c r="L67" s="10"/>
      <c r="M67" s="10"/>
      <c r="N67" s="6"/>
      <c r="O67" s="6"/>
      <c r="P67" s="6"/>
    </row>
    <row r="68" spans="4:16" x14ac:dyDescent="0.2">
      <c r="D68" s="6"/>
      <c r="E68" s="6"/>
      <c r="F68" s="31" t="s">
        <v>135</v>
      </c>
      <c r="G68" s="6" t="s">
        <v>136</v>
      </c>
      <c r="H68" s="33">
        <f>10000-NHP!G12</f>
        <v>8918.7099999999991</v>
      </c>
      <c r="J68" s="6" t="s">
        <v>128</v>
      </c>
      <c r="K68" s="52"/>
      <c r="L68" s="10"/>
      <c r="M68" s="10"/>
      <c r="N68" s="6"/>
      <c r="O68" s="6"/>
      <c r="P68" s="6"/>
    </row>
    <row r="69" spans="4:16" x14ac:dyDescent="0.2">
      <c r="D69" s="6"/>
      <c r="E69" s="6"/>
      <c r="F69" s="31" t="s">
        <v>137</v>
      </c>
      <c r="G69" s="6" t="s">
        <v>138</v>
      </c>
      <c r="H69" s="32">
        <v>0</v>
      </c>
      <c r="J69" s="6" t="s">
        <v>128</v>
      </c>
      <c r="K69" s="22"/>
      <c r="N69" s="6"/>
      <c r="O69" s="6"/>
      <c r="P69" s="6"/>
    </row>
    <row r="70" spans="4:16" x14ac:dyDescent="0.2">
      <c r="D70" s="6"/>
      <c r="E70" s="6"/>
      <c r="F70" s="31" t="s">
        <v>139</v>
      </c>
      <c r="G70" s="6" t="s">
        <v>140</v>
      </c>
      <c r="H70" s="32">
        <v>3200</v>
      </c>
      <c r="J70" s="6" t="s">
        <v>128</v>
      </c>
      <c r="K70" s="22"/>
      <c r="N70" s="19"/>
      <c r="O70" s="6"/>
      <c r="P70" s="6"/>
    </row>
    <row r="71" spans="4:16" x14ac:dyDescent="0.2">
      <c r="D71" s="6"/>
      <c r="E71" s="6"/>
      <c r="F71" s="31" t="s">
        <v>141</v>
      </c>
      <c r="G71" s="6" t="s">
        <v>142</v>
      </c>
      <c r="H71" s="32">
        <v>1000</v>
      </c>
      <c r="J71" s="6" t="s">
        <v>128</v>
      </c>
      <c r="K71" s="22"/>
      <c r="N71" s="19"/>
      <c r="O71" s="6"/>
      <c r="P71" s="6"/>
    </row>
    <row r="72" spans="4:16" x14ac:dyDescent="0.2">
      <c r="D72" s="6"/>
      <c r="E72" s="6"/>
      <c r="F72" s="31" t="s">
        <v>143</v>
      </c>
      <c r="G72" s="6" t="s">
        <v>144</v>
      </c>
      <c r="H72" s="32">
        <v>12000</v>
      </c>
      <c r="J72" s="6" t="s">
        <v>128</v>
      </c>
      <c r="K72" s="52"/>
      <c r="L72" s="10"/>
      <c r="M72" s="10"/>
      <c r="N72" s="19"/>
      <c r="O72" s="6"/>
      <c r="P72" s="6"/>
    </row>
    <row r="73" spans="4:16" x14ac:dyDescent="0.2">
      <c r="D73" s="6"/>
      <c r="E73" s="6"/>
      <c r="F73" s="31" t="s">
        <v>145</v>
      </c>
      <c r="G73" s="6" t="s">
        <v>146</v>
      </c>
      <c r="H73" s="32">
        <v>12000</v>
      </c>
      <c r="J73" s="6" t="s">
        <v>128</v>
      </c>
      <c r="K73" s="52"/>
      <c r="L73" s="10"/>
      <c r="M73" s="10"/>
      <c r="N73" s="6"/>
      <c r="O73" s="6"/>
      <c r="P73" s="6"/>
    </row>
    <row r="74" spans="4:16" ht="13.2" x14ac:dyDescent="0.2">
      <c r="D74" s="6"/>
      <c r="E74" s="6"/>
      <c r="F74" s="53">
        <v>2</v>
      </c>
      <c r="G74" s="53" t="s">
        <v>147</v>
      </c>
      <c r="H74" s="54">
        <f>SUM(H64:H73)</f>
        <v>226764.41</v>
      </c>
      <c r="J74" s="6" t="s">
        <v>148</v>
      </c>
      <c r="K74" s="52"/>
      <c r="L74" s="10"/>
      <c r="M74" s="10"/>
      <c r="N74" s="6"/>
      <c r="O74" s="6"/>
      <c r="P74" s="6"/>
    </row>
    <row r="75" spans="4:16" x14ac:dyDescent="0.2">
      <c r="D75" s="6"/>
      <c r="E75" s="6"/>
      <c r="F75" s="6"/>
      <c r="G75" s="6"/>
      <c r="H75" s="32" t="s">
        <v>122</v>
      </c>
      <c r="J75" s="30"/>
      <c r="K75" s="52"/>
      <c r="L75" s="10"/>
      <c r="M75" s="10"/>
      <c r="N75" s="6"/>
      <c r="O75" s="6"/>
      <c r="P75" s="6"/>
    </row>
    <row r="76" spans="4:16" ht="13.2" x14ac:dyDescent="0.2">
      <c r="D76" s="6"/>
      <c r="E76" s="6"/>
      <c r="F76" s="53">
        <v>3</v>
      </c>
      <c r="G76" s="53" t="s">
        <v>149</v>
      </c>
      <c r="H76" s="54">
        <f>H60-H74</f>
        <v>76013.889999999985</v>
      </c>
      <c r="J76" s="34" t="s">
        <v>150</v>
      </c>
      <c r="K76" s="22"/>
      <c r="N76" s="6"/>
      <c r="O76" s="6"/>
      <c r="P76" s="6"/>
    </row>
    <row r="77" spans="4:16" ht="13.8" x14ac:dyDescent="0.25">
      <c r="D77" s="6"/>
      <c r="E77" s="6"/>
      <c r="F77" s="53">
        <v>4</v>
      </c>
      <c r="G77" s="53" t="s">
        <v>151</v>
      </c>
      <c r="H77" s="54">
        <f>H74+H76</f>
        <v>302778.3</v>
      </c>
      <c r="J77" s="30" t="s">
        <v>152</v>
      </c>
      <c r="K77" s="22"/>
      <c r="N77" s="35"/>
      <c r="O77" s="36"/>
      <c r="P77" s="6"/>
    </row>
    <row r="78" spans="4:16" ht="13.8" x14ac:dyDescent="0.25">
      <c r="I78" s="30"/>
      <c r="K78" s="22"/>
      <c r="N78" s="35"/>
      <c r="O78" s="36"/>
      <c r="P78" s="6"/>
    </row>
    <row r="79" spans="4:16" x14ac:dyDescent="0.2">
      <c r="K79" s="22"/>
    </row>
    <row r="80" spans="4:16" x14ac:dyDescent="0.2">
      <c r="K80" s="22"/>
    </row>
    <row r="81" spans="11:13" x14ac:dyDescent="0.2">
      <c r="K81" s="51"/>
      <c r="L81" s="10"/>
      <c r="M81" s="10"/>
    </row>
    <row r="82" spans="11:13" x14ac:dyDescent="0.2">
      <c r="K82" s="22"/>
    </row>
    <row r="83" spans="11:13" x14ac:dyDescent="0.2">
      <c r="K83" s="19"/>
      <c r="L83" s="6"/>
      <c r="M83" s="6"/>
    </row>
    <row r="84" spans="11:13" x14ac:dyDescent="0.2">
      <c r="K84" s="19"/>
      <c r="L84" s="6"/>
      <c r="M84" s="6"/>
    </row>
    <row r="85" spans="11:13" x14ac:dyDescent="0.2">
      <c r="K85" s="19"/>
      <c r="L85" s="6"/>
      <c r="M85" s="6"/>
    </row>
    <row r="86" spans="11:13" x14ac:dyDescent="0.2">
      <c r="K86" s="19"/>
      <c r="L86" s="6"/>
      <c r="M86" s="6"/>
    </row>
    <row r="87" spans="11:13" x14ac:dyDescent="0.2">
      <c r="K87" s="19"/>
      <c r="L87" s="6"/>
      <c r="M87" s="6"/>
    </row>
    <row r="88" spans="11:13" x14ac:dyDescent="0.2">
      <c r="K88" s="19"/>
      <c r="L88" s="6"/>
      <c r="M88" s="6"/>
    </row>
    <row r="89" spans="11:13" x14ac:dyDescent="0.2">
      <c r="K89" s="19"/>
      <c r="L89" s="6"/>
      <c r="M89" s="6"/>
    </row>
    <row r="90" spans="11:13" x14ac:dyDescent="0.2">
      <c r="K90" s="19"/>
      <c r="L90" s="6"/>
      <c r="M90" s="6"/>
    </row>
    <row r="91" spans="11:13" x14ac:dyDescent="0.2">
      <c r="K91" s="19"/>
      <c r="L91" s="6"/>
      <c r="M91" s="6"/>
    </row>
    <row r="92" spans="11:13" x14ac:dyDescent="0.2">
      <c r="K92" s="18"/>
      <c r="L92" s="6"/>
      <c r="M92" s="6"/>
    </row>
    <row r="93" spans="11:13" x14ac:dyDescent="0.2">
      <c r="K93" s="18"/>
      <c r="L93" s="6"/>
      <c r="M93" s="6"/>
    </row>
    <row r="94" spans="11:13" x14ac:dyDescent="0.2">
      <c r="K94" s="18"/>
      <c r="L94" s="6"/>
      <c r="M94" s="6"/>
    </row>
    <row r="95" spans="11:13" x14ac:dyDescent="0.2">
      <c r="K95" s="19"/>
      <c r="L95" s="6"/>
      <c r="M95" s="6"/>
    </row>
    <row r="96" spans="11:13" x14ac:dyDescent="0.2">
      <c r="K96" s="19"/>
      <c r="L96" s="6"/>
      <c r="M96" s="6"/>
    </row>
    <row r="97" spans="11:13" x14ac:dyDescent="0.2">
      <c r="K97" s="19"/>
      <c r="L97" s="6"/>
      <c r="M97" s="6"/>
    </row>
    <row r="99" spans="11:13" x14ac:dyDescent="0.2">
      <c r="K99" s="6"/>
      <c r="L99" s="6"/>
      <c r="M99" s="6"/>
    </row>
    <row r="100" spans="11:13" x14ac:dyDescent="0.2">
      <c r="K100" s="6"/>
      <c r="L100" s="6"/>
      <c r="M100" s="6"/>
    </row>
    <row r="101" spans="11:13" x14ac:dyDescent="0.2">
      <c r="K101" s="6"/>
      <c r="L101" s="6"/>
      <c r="M101" s="6"/>
    </row>
    <row r="102" spans="11:13" x14ac:dyDescent="0.2">
      <c r="K102" s="19"/>
      <c r="L102" s="6"/>
      <c r="M102" s="6"/>
    </row>
    <row r="103" spans="11:13" x14ac:dyDescent="0.2">
      <c r="K103" s="19"/>
      <c r="L103" s="6"/>
      <c r="M103" s="6"/>
    </row>
    <row r="104" spans="11:13" x14ac:dyDescent="0.2">
      <c r="K104" s="19"/>
      <c r="L104" s="6"/>
      <c r="M104" s="6"/>
    </row>
    <row r="105" spans="11:13" x14ac:dyDescent="0.2">
      <c r="K105" s="6"/>
      <c r="L105" s="6"/>
      <c r="M105" s="6"/>
    </row>
    <row r="106" spans="11:13" x14ac:dyDescent="0.2">
      <c r="K106" s="6"/>
      <c r="L106" s="6"/>
      <c r="M106" s="6"/>
    </row>
    <row r="107" spans="11:13" x14ac:dyDescent="0.2">
      <c r="K107" s="6"/>
      <c r="L107" s="6"/>
      <c r="M107" s="6"/>
    </row>
    <row r="108" spans="11:13" x14ac:dyDescent="0.2">
      <c r="K108" s="6"/>
      <c r="L108" s="6"/>
      <c r="M108" s="6"/>
    </row>
    <row r="109" spans="11:13" ht="13.8" x14ac:dyDescent="0.25">
      <c r="K109" s="35"/>
      <c r="L109" s="36"/>
      <c r="M109" s="6"/>
    </row>
    <row r="110" spans="11:13" ht="13.8" x14ac:dyDescent="0.25">
      <c r="K110" s="35"/>
      <c r="L110" s="36"/>
      <c r="M110" s="6"/>
    </row>
    <row r="111" spans="11:13" ht="13.8" x14ac:dyDescent="0.25">
      <c r="K111" s="35"/>
      <c r="L111" s="36"/>
      <c r="M111" s="6"/>
    </row>
  </sheetData>
  <autoFilter ref="A5:P53" xr:uid="{00000000-0001-0000-0000-000000000000}"/>
  <mergeCells count="3">
    <mergeCell ref="A1:J1"/>
    <mergeCell ref="A2:J2"/>
    <mergeCell ref="A3:J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FA58-06CA-4C42-ABB6-BD0DC62669F4}">
  <dimension ref="A1:I12"/>
  <sheetViews>
    <sheetView workbookViewId="0">
      <selection activeCell="G13" sqref="G13"/>
    </sheetView>
  </sheetViews>
  <sheetFormatPr defaultRowHeight="11.4" x14ac:dyDescent="0.2"/>
  <cols>
    <col min="1" max="1" width="14.625" customWidth="1"/>
    <col min="2" max="2" width="12.625" customWidth="1"/>
    <col min="3" max="3" width="26.125" customWidth="1"/>
    <col min="4" max="4" width="18.75" customWidth="1"/>
    <col min="5" max="5" width="7.875" bestFit="1" customWidth="1"/>
    <col min="6" max="6" width="8.125" customWidth="1"/>
    <col min="7" max="7" width="19" customWidth="1"/>
    <col min="8" max="8" width="8" customWidth="1"/>
    <col min="9" max="9" width="7.375" customWidth="1"/>
  </cols>
  <sheetData>
    <row r="1" spans="1:9" s="1" customFormat="1" ht="17.399999999999999" x14ac:dyDescent="0.3">
      <c r="A1" s="46" t="s">
        <v>159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s="2" customFormat="1" ht="15" x14ac:dyDescent="0.25">
      <c r="A3" s="47" t="s">
        <v>160</v>
      </c>
      <c r="B3" s="47"/>
      <c r="C3" s="47"/>
      <c r="D3" s="47"/>
      <c r="E3" s="47"/>
      <c r="F3" s="47"/>
      <c r="G3" s="47"/>
      <c r="H3" s="47"/>
      <c r="I3" s="47"/>
    </row>
    <row r="4" spans="1:9" ht="13.35" customHeight="1" x14ac:dyDescent="0.2"/>
    <row r="5" spans="1:9" s="3" customFormat="1" ht="13.2" x14ac:dyDescent="0.25">
      <c r="A5" s="4" t="s">
        <v>5</v>
      </c>
      <c r="B5" s="4" t="s">
        <v>161</v>
      </c>
      <c r="C5" s="4" t="s">
        <v>6</v>
      </c>
      <c r="D5" s="4" t="s">
        <v>7</v>
      </c>
      <c r="E5" s="5" t="s">
        <v>162</v>
      </c>
      <c r="F5" s="5" t="s">
        <v>163</v>
      </c>
      <c r="G5" s="5" t="s">
        <v>164</v>
      </c>
      <c r="H5" s="5" t="s">
        <v>8</v>
      </c>
      <c r="I5" s="5" t="s">
        <v>9</v>
      </c>
    </row>
    <row r="6" spans="1:9" ht="13.35" customHeight="1" x14ac:dyDescent="0.2"/>
    <row r="7" spans="1:9" s="3" customFormat="1" ht="13.2" x14ac:dyDescent="0.25">
      <c r="A7" s="48" t="s">
        <v>165</v>
      </c>
      <c r="B7" s="48"/>
      <c r="C7" s="48"/>
      <c r="D7" s="48"/>
      <c r="E7" s="48"/>
      <c r="F7" s="48"/>
      <c r="G7" s="48"/>
      <c r="H7" s="48"/>
      <c r="I7" s="48"/>
    </row>
    <row r="8" spans="1:9" ht="11.85" customHeight="1" x14ac:dyDescent="0.2">
      <c r="A8" s="7">
        <v>45049</v>
      </c>
      <c r="B8" s="6" t="s">
        <v>166</v>
      </c>
      <c r="C8" s="6" t="s">
        <v>167</v>
      </c>
      <c r="D8" s="6" t="s">
        <v>168</v>
      </c>
      <c r="E8" s="8">
        <v>256.66000000000003</v>
      </c>
      <c r="F8" s="8">
        <v>0</v>
      </c>
      <c r="G8" s="8">
        <f>(E8 - F8)</f>
        <v>256.66000000000003</v>
      </c>
      <c r="H8" s="8">
        <v>307.99</v>
      </c>
      <c r="I8" s="8">
        <v>51.33</v>
      </c>
    </row>
    <row r="9" spans="1:9" ht="114" x14ac:dyDescent="0.2">
      <c r="A9" s="11">
        <v>45099</v>
      </c>
      <c r="B9" s="10" t="s">
        <v>166</v>
      </c>
      <c r="C9" s="14" t="s">
        <v>169</v>
      </c>
      <c r="D9" s="10" t="s">
        <v>170</v>
      </c>
      <c r="E9" s="12">
        <v>824.63</v>
      </c>
      <c r="F9" s="12">
        <v>0</v>
      </c>
      <c r="G9" s="12">
        <f>((G8 + E9) - F9)</f>
        <v>1081.29</v>
      </c>
      <c r="H9" s="12">
        <v>989.56</v>
      </c>
      <c r="I9" s="12">
        <v>164.93</v>
      </c>
    </row>
    <row r="10" spans="1:9" ht="12" x14ac:dyDescent="0.2">
      <c r="A10" s="15" t="s">
        <v>171</v>
      </c>
      <c r="B10" s="15"/>
      <c r="C10" s="15"/>
      <c r="D10" s="15"/>
      <c r="E10" s="16">
        <f>SUM(E8:E9)</f>
        <v>1081.29</v>
      </c>
      <c r="F10" s="16">
        <f>SUM(F8:F9)</f>
        <v>0</v>
      </c>
      <c r="G10" s="16">
        <f>G9</f>
        <v>1081.29</v>
      </c>
      <c r="H10" s="16">
        <f>SUM(H8:H9)</f>
        <v>1297.55</v>
      </c>
      <c r="I10" s="16">
        <f>SUM(I8:I9)</f>
        <v>216.26</v>
      </c>
    </row>
    <row r="11" spans="1:9" ht="13.35" customHeight="1" x14ac:dyDescent="0.2"/>
    <row r="12" spans="1:9" ht="12" x14ac:dyDescent="0.2">
      <c r="A12" s="37" t="s">
        <v>82</v>
      </c>
      <c r="B12" s="37"/>
      <c r="C12" s="37"/>
      <c r="D12" s="37"/>
      <c r="E12" s="38">
        <f>E10</f>
        <v>1081.29</v>
      </c>
      <c r="F12" s="38">
        <f>F10</f>
        <v>0</v>
      </c>
      <c r="G12" s="38">
        <f>(E12 - F12)</f>
        <v>1081.29</v>
      </c>
      <c r="H12" s="38">
        <f>H10</f>
        <v>1297.55</v>
      </c>
      <c r="I12" s="38">
        <f>I10</f>
        <v>216.26</v>
      </c>
    </row>
  </sheetData>
  <mergeCells count="4">
    <mergeCell ref="A1:I1"/>
    <mergeCell ref="A2:I2"/>
    <mergeCell ref="A3:I3"/>
    <mergeCell ref="A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5565-7D9F-4A2F-9951-26CC857C3774}">
  <dimension ref="A1:A4"/>
  <sheetViews>
    <sheetView zoomScaleNormal="100" workbookViewId="0">
      <selection activeCell="A6" sqref="A6"/>
    </sheetView>
  </sheetViews>
  <sheetFormatPr defaultRowHeight="13.2" x14ac:dyDescent="0.25"/>
  <cols>
    <col min="1" max="1" width="91.625" style="43" customWidth="1"/>
    <col min="2" max="16384" width="9" style="43"/>
  </cols>
  <sheetData>
    <row r="1" spans="1:1" x14ac:dyDescent="0.25">
      <c r="A1" s="44" t="s">
        <v>177</v>
      </c>
    </row>
    <row r="2" spans="1:1" x14ac:dyDescent="0.25">
      <c r="A2" s="45" t="s">
        <v>178</v>
      </c>
    </row>
    <row r="3" spans="1:1" x14ac:dyDescent="0.25">
      <c r="A3" s="45" t="s">
        <v>180</v>
      </c>
    </row>
    <row r="4" spans="1:1" x14ac:dyDescent="0.25">
      <c r="A4" s="45" t="s">
        <v>179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Ledger Detail</vt:lpstr>
      <vt:lpstr>NHP</vt:lpstr>
      <vt:lpstr>S137 spends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2023-09-08T09:26:08Z</dcterms:created>
  <dcterms:modified xsi:type="dcterms:W3CDTF">2023-10-02T13:28:04Z</dcterms:modified>
</cp:coreProperties>
</file>